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<sst xmlns="http://schemas.openxmlformats.org/spreadsheetml/2006/main" count="665" uniqueCount="665">
  <si>
    <r>
      <rPr>
        <b/>
        <sz val="18"/>
        <rFont val="Times New Roman"/>
        <family val="0"/>
      </rPr>
      <t xml:space="preserve">   </t>
    </r>
    <r>
      <rPr>
        <b/>
        <sz val="22"/>
        <rFont val="Times New Roman"/>
        <family val="0"/>
      </rPr>
      <t xml:space="preserve"> Wykonanie planu wydatków  Gminy Jedlina-Zdrój za I półrocze roku 2008</t>
    </r>
    <r>
      <rPr>
        <b/>
        <sz val="18"/>
        <rFont val="Times New Roman"/>
        <family val="0"/>
      </rPr>
      <t xml:space="preserve"> </t>
    </r>
  </si>
  <si>
    <t>Klasyfikacja budżetowa</t>
  </si>
  <si>
    <t>Wyszczególnienie</t>
  </si>
  <si>
    <t>Wykonanie za I półrocze roku 2007</t>
  </si>
  <si>
    <t>Plan po zmianach na 2008 rok</t>
  </si>
  <si>
    <t>Wykonanie za I półrocze roku 2008</t>
  </si>
  <si>
    <t>% 7:6</t>
  </si>
  <si>
    <t>Udział %     w wydatkach ogółem</t>
  </si>
  <si>
    <t>Dz.</t>
  </si>
  <si>
    <t>Rozdz.</t>
  </si>
  <si>
    <t>§</t>
  </si>
  <si>
    <t>010</t>
  </si>
  <si>
    <t>ROLNICTWO I  ŁOWIECTWO</t>
  </si>
  <si>
    <t>01030</t>
  </si>
  <si>
    <t>Izby rolnicze</t>
  </si>
  <si>
    <t>2850</t>
  </si>
  <si>
    <t>Wpłaty gmin na rzecz izb rolniczych w wysokości 2% uzyskanych wpływów z podatku rolnego</t>
  </si>
  <si>
    <t>-</t>
  </si>
  <si>
    <t>020</t>
  </si>
  <si>
    <t>LEŚNICTWO</t>
  </si>
  <si>
    <t>02001</t>
  </si>
  <si>
    <t>Gospodarka leśna</t>
  </si>
  <si>
    <t>4210</t>
  </si>
  <si>
    <t>Zakup materiałów i wyposażenia</t>
  </si>
  <si>
    <t>4300</t>
  </si>
  <si>
    <t>Zakup usług pozostałych</t>
  </si>
  <si>
    <t>500</t>
  </si>
  <si>
    <t>HANDEL</t>
  </si>
  <si>
    <t>50095</t>
  </si>
  <si>
    <t>Pozostała działalność</t>
  </si>
  <si>
    <t>4260</t>
  </si>
  <si>
    <t>Zakup energii</t>
  </si>
  <si>
    <t>4300</t>
  </si>
  <si>
    <t>Zakup usług pozostałych</t>
  </si>
  <si>
    <t>600</t>
  </si>
  <si>
    <t>TRANSPORT I ŁĄCZNOŚĆ</t>
  </si>
  <si>
    <t>60016</t>
  </si>
  <si>
    <t>Drogi publiczne gminne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</si>
  <si>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</si>
  <si>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</si>
  <si>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</si>
  <si>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</si>
  <si>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</si>
  <si>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</si>
  <si>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</si>
  <si>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</si>
  <si>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</si>
  <si>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</si>
  <si>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</si>
  <si>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</si>
  <si>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</si>
  <si>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</si>
  <si>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</si>
  <si>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</si>
  <si>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</si>
  <si>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</si>
  <si>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4430</t>
  </si>
  <si>
    <t>Różne opłaty i składki</t>
  </si>
  <si>
    <t>6050</t>
  </si>
  <si>
    <t>Wydatki inwestycyjne jednostek budżetowych</t>
  </si>
  <si>
    <t>6058</t>
  </si>
  <si>
    <t>Wydatki inwestycyjne jednostek budżetowych</t>
  </si>
  <si>
    <t>6059</t>
  </si>
  <si>
    <t>Wydatki inwestycyjne jednostek budżetowych</t>
  </si>
  <si>
    <t>630</t>
  </si>
  <si>
    <t>TURYSTYKA</t>
  </si>
  <si>
    <t>63003</t>
  </si>
  <si>
    <t>Zadania w zakresie upowszechniania turystyki</t>
  </si>
  <si>
    <t>4538</t>
  </si>
  <si>
    <t>Podatek VAT</t>
  </si>
  <si>
    <t>4539</t>
  </si>
  <si>
    <t>Podatek VAT</t>
  </si>
  <si>
    <t>6058</t>
  </si>
  <si>
    <t>Wydatki inwestycyjne jednostek budżetowych</t>
  </si>
  <si>
    <t>6059</t>
  </si>
  <si>
    <t>Wydatki inwestycyjne jednostek budżetowych</t>
  </si>
  <si>
    <t>700</t>
  </si>
  <si>
    <t>GOSPODARKA MIESZKANIOWA</t>
  </si>
  <si>
    <t>70005</t>
  </si>
  <si>
    <t xml:space="preserve">Gospodarka gruntami i nieruchomościami </t>
  </si>
  <si>
    <t>4170</t>
  </si>
  <si>
    <t>Wynagrodzenia bezosobowe</t>
  </si>
  <si>
    <t>4300</t>
  </si>
  <si>
    <t>Zakup usług pozostałych</t>
  </si>
  <si>
    <t>4390</t>
  </si>
  <si>
    <t>Zakup usług obejmujących wykonanie ekspertyz, analiz,opinii</t>
  </si>
  <si>
    <t>-</t>
  </si>
  <si>
    <t>4520</t>
  </si>
  <si>
    <t>Opłaty na rzecz budzetów jednostek samorządu terytorialnego</t>
  </si>
  <si>
    <t>4590</t>
  </si>
  <si>
    <t>Kary i odszkodowania wypłacane na rzecz osób fizycznych</t>
  </si>
  <si>
    <t>4610</t>
  </si>
  <si>
    <t>Koszty postępowania sądowego i prokuratorskiego</t>
  </si>
  <si>
    <t>70078</t>
  </si>
  <si>
    <t>Usuwanie skutków klęsk żywiołowych</t>
  </si>
  <si>
    <t>4270</t>
  </si>
  <si>
    <t>Zakup usług remontowych</t>
  </si>
  <si>
    <t>70095</t>
  </si>
  <si>
    <t>Pozostała działalność</t>
  </si>
  <si>
    <t>4170</t>
  </si>
  <si>
    <t>Wynagrodzenia bezosobowe</t>
  </si>
  <si>
    <t>-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</si>
  <si>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</si>
  <si>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</si>
  <si>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</si>
  <si>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</si>
  <si>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</si>
  <si>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</si>
  <si>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</si>
  <si>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</si>
  <si>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</si>
  <si>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</si>
  <si>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4590</t>
  </si>
  <si>
    <t xml:space="preserve">Kary i odszkodowania wypłacane na rzecz osób prawnych               </t>
  </si>
  <si>
    <t>710</t>
  </si>
  <si>
    <t>DZIAŁALNOŚĆ USŁUGOWA</t>
  </si>
  <si>
    <t>71004</t>
  </si>
  <si>
    <t>Plany zagospodarowania przestrzennego</t>
  </si>
  <si>
    <t>4300</t>
  </si>
  <si>
    <t>Zakup usług pozostałych</t>
  </si>
  <si>
    <t>4390</t>
  </si>
  <si>
    <t>Zakup usług obejmujących wykonanie ekspertyz, analiz,opinii</t>
  </si>
  <si>
    <t>4610</t>
  </si>
  <si>
    <t>Koszty postępowania sądowego i prokuratorskiego</t>
  </si>
  <si>
    <t>-</t>
  </si>
  <si>
    <t>6050</t>
  </si>
  <si>
    <t>Wydatki inwestycyjne jednostek budżetowych</t>
  </si>
  <si>
    <t>71035</t>
  </si>
  <si>
    <t>Pozostała działalność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</si>
  <si>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</si>
  <si>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</si>
  <si>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</si>
  <si>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</si>
  <si>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</si>
  <si>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</si>
  <si>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</si>
  <si>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</si>
  <si>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4750</t>
  </si>
  <si>
    <t>Zakup akcesoriów komputerowych, w tym programów i licencji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</si>
  <si>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</si>
  <si>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</si>
  <si>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</si>
  <si>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</si>
  <si>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</si>
  <si>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</si>
  <si>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</si>
  <si>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</si>
  <si>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</si>
  <si>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</si>
  <si>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</si>
  <si>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</si>
  <si>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</si>
  <si>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</si>
  <si>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</si>
  <si>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</si>
  <si>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</si>
  <si>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</si>
  <si>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4750</t>
  </si>
  <si>
    <t>Zakup akcesoriów komputerowych, w tym programów i licencji</t>
  </si>
  <si>
    <t>75022</t>
  </si>
  <si>
    <t>Rady gmin (miast i  miast na prawach powiatu)</t>
  </si>
  <si>
    <t>3030</t>
  </si>
  <si>
    <t>Różne wydatki na rzecz osób fizycznych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</si>
  <si>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</si>
  <si>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</si>
  <si>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</si>
  <si>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</si>
  <si>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</si>
  <si>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</si>
  <si>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4410</t>
  </si>
  <si>
    <t>Podróżesłużbowe krajowe</t>
  </si>
  <si>
    <t>4420</t>
  </si>
  <si>
    <t>Podróże służbowe zagraniczne</t>
  </si>
  <si>
    <t>4740</t>
  </si>
  <si>
    <t>Zakup materiałów papierniczych do sprzętu drukarskiego                 i urządzeń kserograficznych</t>
  </si>
  <si>
    <t>4750</t>
  </si>
  <si>
    <t>Zakup akcesoriów komputerowych, w tym programów i licencji</t>
  </si>
  <si>
    <t>75023</t>
  </si>
  <si>
    <t>Urzędy gmin (miast i  miast na prawach powiatu)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</si>
  <si>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</si>
  <si>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</si>
  <si>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</si>
  <si>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</si>
  <si>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</si>
  <si>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</si>
  <si>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</si>
  <si>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</si>
  <si>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</si>
  <si>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</si>
  <si>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</si>
  <si>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Niepełnospr.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</si>
  <si>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</si>
  <si>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</si>
  <si>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</si>
  <si>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</si>
  <si>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</si>
  <si>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</si>
  <si>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</si>
  <si>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</si>
  <si>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</si>
  <si>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</si>
  <si>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</si>
  <si>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</si>
  <si>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</si>
  <si>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</si>
  <si>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4360</t>
  </si>
  <si>
    <t>Opłaty z tytułu zakupu usług telekomunik. telefonii komórkowej</t>
  </si>
  <si>
    <t>4370</t>
  </si>
  <si>
    <t>Opłaty z tytułu zakupu usług telekomunik. telefonii stacjonarnej</t>
  </si>
  <si>
    <t>4410</t>
  </si>
  <si>
    <t>Podróżesłużbowe krajowe</t>
  </si>
  <si>
    <t>4420</t>
  </si>
  <si>
    <t>Podróże służbowe zagraniczne</t>
  </si>
  <si>
    <t>4430</t>
  </si>
  <si>
    <t>Różne opłaty i składki</t>
  </si>
  <si>
    <t>4440</t>
  </si>
  <si>
    <t>Odpisy na zakładowy fundusz świadczeń socjalnych</t>
  </si>
  <si>
    <t>4580</t>
  </si>
  <si>
    <t>Pozostałe odsetki</t>
  </si>
  <si>
    <t>-</t>
  </si>
  <si>
    <t>4610</t>
  </si>
  <si>
    <t>Koszty postępowania sądowego i prokuratorskiego</t>
  </si>
  <si>
    <t>4700</t>
  </si>
  <si>
    <t>Szkolenia pracowników nieb. członkami korpusu służby cywilnej</t>
  </si>
  <si>
    <t>4740</t>
  </si>
  <si>
    <t>Zakup materiałów papierniczych do sprzętu drukarskiego                 i urządzeń kserograficznych</t>
  </si>
  <si>
    <t>4750</t>
  </si>
  <si>
    <t>Zakup akcesoriów komputerowych, w tym programów i licencji</t>
  </si>
  <si>
    <t>6058</t>
  </si>
  <si>
    <t>Wydatki   inwestycyjne jednostek budżetowych</t>
  </si>
  <si>
    <t>6059</t>
  </si>
  <si>
    <t>Wydatki   inwestycyjne jednostek budżetowych</t>
  </si>
  <si>
    <t>6060</t>
  </si>
  <si>
    <t>Wydatki na zakupy  inwestycyjne jednostek budżetowych</t>
  </si>
  <si>
    <t>75075</t>
  </si>
  <si>
    <t>Promocja jednostek samorządu terytorialnego</t>
  </si>
  <si>
    <t>3040</t>
  </si>
  <si>
    <t>4170</t>
  </si>
  <si>
    <t>Wynagrodzenia bezosobowe</t>
  </si>
  <si>
    <t>-</t>
  </si>
  <si>
    <t>4210</t>
  </si>
  <si>
    <t>Zakup materiałów i wyposażenia</t>
  </si>
  <si>
    <t>4300</t>
  </si>
  <si>
    <t>Zakup usług pozostałych</t>
  </si>
  <si>
    <t>75095</t>
  </si>
  <si>
    <t>Pozostała działalność</t>
  </si>
  <si>
    <t>4430</t>
  </si>
  <si>
    <t>Różne opłaty i składki</t>
  </si>
  <si>
    <t>751</t>
  </si>
  <si>
    <t>URZĘDY NACZELNYCH ORGANÓW WŁADZY PAŃSTWOWEJ, KONTROLI I OCHRONY PRAWA ORAZ SĄDOWNICTWA</t>
  </si>
  <si>
    <t>75101</t>
  </si>
  <si>
    <t>Urzędy nalczelnych organów władzy państwowej, kontroli                  i ochrony prawa</t>
  </si>
  <si>
    <t>4210</t>
  </si>
  <si>
    <t>Zakup materiałów i wyposażenia</t>
  </si>
  <si>
    <t>752</t>
  </si>
  <si>
    <t>OBRONA NARODOWA</t>
  </si>
  <si>
    <t>75212</t>
  </si>
  <si>
    <t>Pozostałe wydatki obronne</t>
  </si>
  <si>
    <t>4300</t>
  </si>
  <si>
    <t>Zakup usług pozostałych</t>
  </si>
  <si>
    <t>754</t>
  </si>
  <si>
    <t>BEZPIECZEŃSTWO PUBLICZNE I OCHRONA PRZECIWPOŻAROWA</t>
  </si>
  <si>
    <t>75405</t>
  </si>
  <si>
    <t>3000</t>
  </si>
  <si>
    <t>Wpłaty jednostek na fundusz celowy</t>
  </si>
  <si>
    <t>75414</t>
  </si>
  <si>
    <t>Obrona cywilna</t>
  </si>
  <si>
    <t>4210</t>
  </si>
  <si>
    <t>Zakup materiałów i wyposażenia</t>
  </si>
  <si>
    <t>75495</t>
  </si>
  <si>
    <t>Pozostała działalność</t>
  </si>
  <si>
    <t>4210</t>
  </si>
  <si>
    <t>Zakup materiałów i wyposażenia</t>
  </si>
  <si>
    <t>4260</t>
  </si>
  <si>
    <t>Zakup energii</t>
  </si>
  <si>
    <t>4300</t>
  </si>
  <si>
    <t>Zakup usług pozostałych</t>
  </si>
  <si>
    <t>756</t>
  </si>
  <si>
    <t>DOCHODY OD OSÓB PRAWNYCH, OD OSÓB FIZYCZNYCH I OD INNYCH JEDNOSTEK NIEPOSIADAJĄCYCH OSOBOWOŚCI PRAWNEJ ORAZ WYDATKI ZWIĄZANE Z ICH POBOREM</t>
  </si>
  <si>
    <t>75647</t>
  </si>
  <si>
    <t xml:space="preserve">Pobór podatków, opłat i nieopodatkowanych należności budżetowych 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</si>
  <si>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</si>
  <si>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</si>
  <si>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</si>
  <si>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</si>
  <si>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</si>
  <si>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</si>
  <si>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</si>
  <si>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j.s.t</t>
  </si>
  <si>
    <t>4300</t>
  </si>
  <si>
    <t>Zakup usług pozostałych</t>
  </si>
  <si>
    <t>8070</t>
  </si>
  <si>
    <t>Odsetki i dyskonto od krajowych skarbowych papierów wartościowych oraz krajowych pożyczek i kredytów</t>
  </si>
  <si>
    <t>75704</t>
  </si>
  <si>
    <t>8020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</si>
  <si>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</si>
  <si>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</si>
  <si>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</si>
  <si>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</si>
  <si>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</si>
  <si>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</si>
  <si>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</si>
  <si>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</si>
  <si>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</si>
  <si>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</si>
  <si>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</si>
  <si>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</si>
  <si>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</si>
  <si>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</si>
  <si>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</si>
  <si>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</si>
  <si>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</si>
  <si>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</si>
  <si>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</si>
  <si>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</si>
  <si>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</si>
  <si>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</si>
  <si>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</si>
  <si>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</si>
  <si>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</si>
  <si>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</si>
  <si>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</si>
  <si>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</si>
  <si>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</si>
  <si>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</si>
  <si>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</si>
  <si>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</si>
  <si>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</si>
  <si>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</si>
  <si>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</si>
  <si>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</si>
  <si>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</si>
  <si>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</si>
  <si>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4390</t>
  </si>
  <si>
    <t>Zakup usług obejmujących wykonanie ekspertyz, analiz,opinii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</si>
  <si>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</si>
  <si>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</si>
  <si>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</si>
  <si>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</si>
  <si>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</si>
  <si>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</si>
  <si>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4580</t>
  </si>
  <si>
    <t>Pozostałe odsetki</t>
  </si>
  <si>
    <t>-</t>
  </si>
  <si>
    <t>4700</t>
  </si>
  <si>
    <t>Szkolenia pracowników nieb. członkami korpusu służby cywilnej</t>
  </si>
  <si>
    <t>-</t>
  </si>
  <si>
    <t>4740</t>
  </si>
  <si>
    <t>Zakup materiałów papierniczych do sprzętu drukarskiego                 i urządzeń kserograficznych</t>
  </si>
  <si>
    <t>4750</t>
  </si>
  <si>
    <t>Zakup akcesoriów komputerowych, w tym programów i licencji</t>
  </si>
  <si>
    <t>6050</t>
  </si>
  <si>
    <t>Wydatki  inwestycyjne jednostek budżetowych</t>
  </si>
  <si>
    <t>6058</t>
  </si>
  <si>
    <t>Wydatki   inwestycyjne jednostek budżetowych</t>
  </si>
  <si>
    <t>6059</t>
  </si>
  <si>
    <t>Wydatki  inwestycyjne jednostek budżetowych</t>
  </si>
  <si>
    <t>80103</t>
  </si>
  <si>
    <t>Oddziały przedszkolne w szkołach podstawowych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</si>
  <si>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</si>
  <si>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</si>
  <si>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</si>
  <si>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</si>
  <si>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</si>
  <si>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</si>
  <si>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</si>
  <si>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</si>
  <si>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</si>
  <si>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</si>
  <si>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4440</t>
  </si>
  <si>
    <t>Odpisy na zakładowy fundusz świadczeń socjalnych</t>
  </si>
  <si>
    <t>80104</t>
  </si>
  <si>
    <t>Przedszkola</t>
  </si>
  <si>
    <t>2580</t>
  </si>
  <si>
    <t>Dotacja podmiotowa z budżetu dla jednostek niezaliczanych          do sektora finansów publicznych</t>
  </si>
  <si>
    <t>80110</t>
  </si>
  <si>
    <t>Gimnazja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</si>
  <si>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</si>
  <si>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</si>
  <si>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</si>
  <si>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</si>
  <si>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</si>
  <si>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</si>
  <si>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</si>
  <si>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</si>
  <si>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</si>
  <si>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</si>
  <si>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</si>
  <si>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</si>
  <si>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</si>
  <si>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</si>
  <si>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</si>
  <si>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</si>
  <si>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</si>
  <si>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</si>
  <si>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</si>
  <si>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</si>
  <si>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</si>
  <si>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</si>
  <si>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</si>
  <si>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</si>
  <si>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</si>
  <si>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</si>
  <si>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</si>
  <si>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</si>
  <si>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</si>
  <si>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</si>
  <si>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</si>
  <si>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</si>
  <si>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4580</t>
  </si>
  <si>
    <t>Pozostałe odsetki</t>
  </si>
  <si>
    <t>-</t>
  </si>
  <si>
    <t>4700</t>
  </si>
  <si>
    <t>Szkolenia pracowników nieb. członkami korpusu służby cywilnej</t>
  </si>
  <si>
    <t>4740</t>
  </si>
  <si>
    <t>Zakup materiałów papierniczych do sprzętu drukarskiego                 i urządzeń kserograficznych</t>
  </si>
  <si>
    <t>4750</t>
  </si>
  <si>
    <t>Zakup akcesoriów komputerowych, w tym programów i licencji</t>
  </si>
  <si>
    <t>6050</t>
  </si>
  <si>
    <t>Wydatki  inwestycyjne jednostek budżetowych</t>
  </si>
  <si>
    <t>80113</t>
  </si>
  <si>
    <t>Dowożenie uczniów do szkół</t>
  </si>
  <si>
    <t>4300</t>
  </si>
  <si>
    <t>Zakup usług pozostałych</t>
  </si>
  <si>
    <t>80146</t>
  </si>
  <si>
    <t>Dokształacanie i doskonalenie nauczycieli</t>
  </si>
  <si>
    <t>4170</t>
  </si>
  <si>
    <t>Wynagrodzenia bezosobowe</t>
  </si>
  <si>
    <t>-</t>
  </si>
  <si>
    <t>4300</t>
  </si>
  <si>
    <t>Zakup usług pozostałych</t>
  </si>
  <si>
    <t>4700</t>
  </si>
  <si>
    <t>Szkolenia pracowników nieb. członkami korpusu służby cywilnej</t>
  </si>
  <si>
    <t>80195</t>
  </si>
  <si>
    <t>Pozostała działalność</t>
  </si>
  <si>
    <t>4170</t>
  </si>
  <si>
    <t>Wynagrodzenia bezosobowe</t>
  </si>
  <si>
    <t>4300</t>
  </si>
  <si>
    <t>Zakup usług pozostałych</t>
  </si>
  <si>
    <t>4440</t>
  </si>
  <si>
    <t>Odpisy na zakładowy fundusz świadczeń socjalnych</t>
  </si>
  <si>
    <t>851</t>
  </si>
  <si>
    <t>OCHRONA ZDROWIA</t>
  </si>
  <si>
    <t>85149</t>
  </si>
  <si>
    <t>4300</t>
  </si>
  <si>
    <t>Zakup usług pozostałych</t>
  </si>
  <si>
    <t>85153</t>
  </si>
  <si>
    <t>Zwalczanie narkomanii</t>
  </si>
  <si>
    <t>2480</t>
  </si>
  <si>
    <t>Dotacja podmiotowa z budżetu dla samorządowej instyt.kultury</t>
  </si>
  <si>
    <t>85154</t>
  </si>
  <si>
    <t>Przeciwdziałanie alkoholizmowi</t>
  </si>
  <si>
    <t>2480</t>
  </si>
  <si>
    <t>Dotacja podmiotowa z budżetu dla samorządowej instyt.kultury</t>
  </si>
  <si>
    <t>4170</t>
  </si>
  <si>
    <t>Wynagrodzenia bezosobowe</t>
  </si>
  <si>
    <t>4300</t>
  </si>
  <si>
    <t>Zakup usług pozostałych</t>
  </si>
  <si>
    <t>852</t>
  </si>
  <si>
    <t>POMOC SPOŁECZNA</t>
  </si>
  <si>
    <t>85202</t>
  </si>
  <si>
    <t>4330</t>
  </si>
  <si>
    <t>85212</t>
  </si>
  <si>
    <t>Świadczenia rodzinne, zaliczka alimentacyjna oraz składki na ubezpieczenie emerytalne i rentowe z ubezpieczenia społecznego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</si>
  <si>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</si>
  <si>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</si>
  <si>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</si>
  <si>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</si>
  <si>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</si>
  <si>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</si>
  <si>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</si>
  <si>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</si>
  <si>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</si>
  <si>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</si>
  <si>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</si>
  <si>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</si>
  <si>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</si>
  <si>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</si>
  <si>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</si>
  <si>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</si>
  <si>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4440</t>
  </si>
  <si>
    <t>Odpisy na zakładowy fundusz świadczeń socjalnych</t>
  </si>
  <si>
    <t>85213</t>
  </si>
  <si>
    <t>Składki na ubezpieczenie zdrowotne opłacane za osoby pobierające niektóre świadczenia z pomocy społecznej oraz niektóre świadczenia rodzinne</t>
  </si>
  <si>
    <t>4130</t>
  </si>
  <si>
    <t xml:space="preserve">Składki na ubezpieczenie zdrowotne </t>
  </si>
  <si>
    <t>85214</t>
  </si>
  <si>
    <t>Zasiłki i pomoc w naturze oraz składki na ubezpieczenie emerytalne i rentowe</t>
  </si>
  <si>
    <t>3110</t>
  </si>
  <si>
    <t>Świadczenia społeczne</t>
  </si>
  <si>
    <t>85215</t>
  </si>
  <si>
    <t>Dodatki mieszkaniowe</t>
  </si>
  <si>
    <t>3110</t>
  </si>
  <si>
    <t>Świadczenia społeczne</t>
  </si>
  <si>
    <t>85219</t>
  </si>
  <si>
    <t>Ośrodki pomocy społecznej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</si>
  <si>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</si>
  <si>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</si>
  <si>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</si>
  <si>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</si>
  <si>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</si>
  <si>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</si>
  <si>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</si>
  <si>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</si>
  <si>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</si>
  <si>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</si>
  <si>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</si>
  <si>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</si>
  <si>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</si>
  <si>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</si>
  <si>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</si>
  <si>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</si>
  <si>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</si>
  <si>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</si>
  <si>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</si>
  <si>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</si>
  <si>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</si>
  <si>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</si>
  <si>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</si>
  <si>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</si>
  <si>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</si>
  <si>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</si>
  <si>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</si>
  <si>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</si>
  <si>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</si>
  <si>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</si>
  <si>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</si>
  <si>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</si>
  <si>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</si>
  <si>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nieb. członkami korpusu służby cywilnej</t>
  </si>
  <si>
    <t>4740</t>
  </si>
  <si>
    <t>Zakup materiałów papierniczych do sprzętu drukarskiego                 i urządzeń kserograficznych</t>
  </si>
  <si>
    <t>4750</t>
  </si>
  <si>
    <t>Zakup akcesoriów komputerowych, w tym programów i licencji</t>
  </si>
  <si>
    <t>6059</t>
  </si>
  <si>
    <t>Wydatki  inwestycyjne jednostek budżetowych</t>
  </si>
  <si>
    <t>85295</t>
  </si>
  <si>
    <t>Pozostała działalność</t>
  </si>
  <si>
    <t>3110</t>
  </si>
  <si>
    <t>Świadczenia społeczne</t>
  </si>
  <si>
    <t>854</t>
  </si>
  <si>
    <t>EDUKACYJNA OPIEKA WYCHOWAWCZA</t>
  </si>
  <si>
    <t>85401</t>
  </si>
  <si>
    <t>Świetlice szkolne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</si>
  <si>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</si>
  <si>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</si>
  <si>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</si>
  <si>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</si>
  <si>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</si>
  <si>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</si>
  <si>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</si>
  <si>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</si>
  <si>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4240</t>
  </si>
  <si>
    <t>Zakup pomocy naukowych, dydaktycznych i książek</t>
  </si>
  <si>
    <t>4440</t>
  </si>
  <si>
    <t>Odpisy na zakładowy fundusz świadczeń socjalnych</t>
  </si>
  <si>
    <t>4740</t>
  </si>
  <si>
    <t>Zakup materiałów papierniczych do sprzętu drukarskiego                 i urządzeń kserograficznych</t>
  </si>
  <si>
    <t>85415</t>
  </si>
  <si>
    <t>Pomoc materialna dla uczniów</t>
  </si>
  <si>
    <t>3240</t>
  </si>
  <si>
    <t xml:space="preserve">Stypendia dla uczniów </t>
  </si>
  <si>
    <t>900</t>
  </si>
  <si>
    <t>GOSPODARKA KOMUNALNA I OCHRONA ŚRODOWISKA</t>
  </si>
  <si>
    <t>90001</t>
  </si>
  <si>
    <t>Gospodarka ściekowa i ochrona wód</t>
  </si>
  <si>
    <t>4270</t>
  </si>
  <si>
    <t>Zakup usług remontowych</t>
  </si>
  <si>
    <t>4300</t>
  </si>
  <si>
    <t>Zakup usług pozostałych</t>
  </si>
  <si>
    <t>4580</t>
  </si>
  <si>
    <t>Pozostałe odsetki</t>
  </si>
  <si>
    <t>6050</t>
  </si>
  <si>
    <t>Wydatki  inwestycyjne jednostek budżetowych</t>
  </si>
  <si>
    <t>90002</t>
  </si>
  <si>
    <t>Gospodarka odpadami</t>
  </si>
  <si>
    <t>4300</t>
  </si>
  <si>
    <t>Zakup usług pozostałych</t>
  </si>
  <si>
    <t>90003</t>
  </si>
  <si>
    <t>Oczyszczanie miast i wsi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</si>
  <si>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</si>
  <si>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</si>
  <si>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</si>
  <si>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</si>
  <si>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</si>
  <si>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</si>
  <si>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</si>
  <si>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</si>
  <si>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</si>
  <si>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</si>
  <si>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</si>
  <si>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</si>
  <si>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90004</t>
  </si>
  <si>
    <t>Utrzymanie zieleni w miastach i gminach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</si>
  <si>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</si>
  <si>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</si>
  <si>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</si>
  <si>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</si>
  <si>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</si>
  <si>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</si>
  <si>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</si>
  <si>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</si>
  <si>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</si>
  <si>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</si>
  <si>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</si>
  <si>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</si>
  <si>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90015</t>
  </si>
  <si>
    <t>Oświetlenie ulic, placów i dróg</t>
  </si>
  <si>
    <t>4260</t>
  </si>
  <si>
    <t>Zakup energii</t>
  </si>
  <si>
    <t>4270</t>
  </si>
  <si>
    <t>Zakup usług remontowych</t>
  </si>
  <si>
    <t>4300</t>
  </si>
  <si>
    <t>Zakup usług pozostałych</t>
  </si>
  <si>
    <t>6059</t>
  </si>
  <si>
    <t>Wydatki   inwestycyjne jednostek budżetowych</t>
  </si>
  <si>
    <t>90095</t>
  </si>
  <si>
    <t>Pozostała działalność</t>
  </si>
  <si>
    <t>4170</t>
  </si>
  <si>
    <t>Wynagrodzenia bezosobowe</t>
  </si>
  <si>
    <t>4260</t>
  </si>
  <si>
    <t>Zakup energii</t>
  </si>
  <si>
    <t>4300</t>
  </si>
  <si>
    <t>Zakup usług pozostałych</t>
  </si>
  <si>
    <t>4430</t>
  </si>
  <si>
    <t>Różne opłaty i składki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</si>
  <si>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</si>
  <si>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</si>
  <si>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</si>
  <si>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</si>
  <si>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</si>
  <si>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instyt.kultury</t>
  </si>
  <si>
    <t>92116</t>
  </si>
  <si>
    <t>Bibloteki</t>
  </si>
  <si>
    <t>2480</t>
  </si>
  <si>
    <t>Dotacja podmiotowa z budżetu dla samorządowej instyt.kultury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</si>
  <si>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</si>
  <si>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</si>
  <si>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</si>
  <si>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</si>
  <si>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4270</t>
  </si>
  <si>
    <t>Zakup usług remontowych</t>
  </si>
  <si>
    <t>6050</t>
  </si>
  <si>
    <t>Wydatki   inwestycyjne jednostek budżetowych</t>
  </si>
  <si>
    <t>926</t>
  </si>
  <si>
    <t>KULTURA FIZYCZNA I SPORT</t>
  </si>
  <si>
    <t>92601</t>
  </si>
  <si>
    <t>Obiekty sportowe</t>
  </si>
  <si>
    <t>6058</t>
  </si>
  <si>
    <t>Wydatki inwestycyjne jednostek budżetowych</t>
  </si>
  <si>
    <t>6059</t>
  </si>
  <si>
    <t>Wydatki inwestycyjne jednostek budżetowych</t>
  </si>
  <si>
    <t>92695</t>
  </si>
  <si>
    <t>Pozostała działalność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</si>
  <si>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</si>
  <si>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</si>
  <si>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</si>
  <si>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</si>
  <si>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</si>
  <si>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</si>
  <si>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4300</t>
  </si>
  <si>
    <t>Zakup usług pozostałych</t>
  </si>
  <si>
    <t>RAZEM</t>
  </si>
  <si>
    <t>-</t>
  </si>
  <si>
    <t xml:space="preserve">Sporzadziła: M.Wróbel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</si>
</sst>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,_z_ł_-;\-* #,##0.00\,_z_ł_-;_-* \-??\ _z_ł_-;_-@_-"/>
  </numFmts>
  <fonts count="8">
    <font>
      <sz val="10"/>
      <name val="Arial"/>
      <family val="0"/>
    </font>
    <font>
      <b/>
      <sz val="18"/>
      <name val="Times New Roman"/>
      <family val="0"/>
    </font>
    <font>
      <b/>
      <sz val="2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center"/>
    </xf>
    <xf numFmtId="10" fontId="5" fillId="3" borderId="1" xfId="17" applyNumberFormat="1" applyFont="1" applyFill="1" applyBorder="1" applyAlignment="1" applyProtection="1">
      <alignment horizontal="center" vertical="center"/>
      <protection/>
    </xf>
    <xf numFmtId="10" fontId="5" fillId="2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0" fontId="5" fillId="0" borderId="1" xfId="17" applyNumberFormat="1" applyFont="1" applyFill="1" applyBorder="1" applyAlignment="1" applyProtection="1">
      <alignment horizontal="center" vertical="center"/>
      <protection/>
    </xf>
    <xf numFmtId="10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9" fontId="0" fillId="0" borderId="1" xfId="17" applyFont="1" applyFill="1" applyBorder="1" applyAlignment="1" applyProtection="1">
      <alignment horizontal="center" vertical="center"/>
      <protection/>
    </xf>
    <xf numFmtId="4" fontId="3" fillId="2" borderId="1" xfId="0" applyNumberFormat="1" applyFont="1" applyFill="1" applyBorder="1" applyAlignment="1">
      <alignment horizontal="center" vertical="center"/>
    </xf>
    <xf numFmtId="10" fontId="5" fillId="2" borderId="2" xfId="17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Border="1" applyAlignment="1">
      <alignment horizontal="center" vertical="center"/>
    </xf>
    <xf numFmtId="10" fontId="5" fillId="0" borderId="2" xfId="17" applyNumberFormat="1" applyFont="1" applyFill="1" applyBorder="1" applyAlignment="1" applyProtection="1">
      <alignment horizontal="center" vertical="center"/>
      <protection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/>
    </xf>
    <xf numFmtId="10" fontId="3" fillId="0" borderId="2" xfId="17" applyNumberFormat="1" applyFont="1" applyFill="1" applyBorder="1" applyAlignment="1" applyProtection="1">
      <alignment horizontal="center" vertical="center"/>
      <protection/>
    </xf>
    <xf numFmtId="10" fontId="3" fillId="0" borderId="1" xfId="17" applyNumberFormat="1" applyFont="1" applyFill="1" applyBorder="1" applyAlignment="1" applyProtection="1">
      <alignment horizontal="center" vertical="center"/>
      <protection/>
    </xf>
    <xf numFmtId="10" fontId="3" fillId="2" borderId="2" xfId="17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17" applyNumberFormat="1" applyFont="1" applyFill="1" applyBorder="1" applyAlignment="1" applyProtection="1">
      <alignment horizontal="center" vertical="center"/>
      <protection/>
    </xf>
    <xf numFmtId="165" fontId="3" fillId="0" borderId="1" xfId="17" applyNumberFormat="1" applyFont="1" applyFill="1" applyBorder="1" applyAlignment="1" applyProtection="1">
      <alignment horizontal="center" vertical="center"/>
      <protection/>
    </xf>
    <xf numFmtId="49" fontId="5" fillId="0" borderId="1" xfId="17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2" xfId="17" applyNumberFormat="1" applyFont="1" applyFill="1" applyBorder="1" applyAlignment="1" applyProtection="1">
      <alignment horizontal="center" vertical="center"/>
      <protection/>
    </xf>
    <xf numFmtId="9" fontId="3" fillId="0" borderId="1" xfId="17" applyFont="1" applyFill="1" applyBorder="1" applyAlignment="1" applyProtection="1">
      <alignment horizontal="center" vertical="center"/>
      <protection/>
    </xf>
    <xf numFmtId="9" fontId="3" fillId="0" borderId="2" xfId="17" applyFont="1" applyFill="1" applyBorder="1" applyAlignment="1" applyProtection="1">
      <alignment horizontal="center" vertical="center"/>
      <protection/>
    </xf>
    <xf numFmtId="49" fontId="4" fillId="0" borderId="1" xfId="17" applyNumberFormat="1" applyFont="1" applyFill="1" applyBorder="1" applyAlignment="1" applyProtection="1">
      <alignment horizontal="center" vertical="center"/>
      <protection/>
    </xf>
    <xf numFmtId="10" fontId="6" fillId="0" borderId="2" xfId="17" applyNumberFormat="1" applyFont="1" applyFill="1" applyBorder="1" applyAlignment="1" applyProtection="1">
      <alignment horizontal="center" vertical="center"/>
      <protection/>
    </xf>
    <xf numFmtId="10" fontId="3" fillId="0" borderId="3" xfId="17" applyNumberFormat="1" applyFont="1" applyFill="1" applyBorder="1" applyAlignment="1" applyProtection="1">
      <alignment horizontal="center" vertical="center"/>
      <protection/>
    </xf>
    <xf numFmtId="10" fontId="3" fillId="0" borderId="4" xfId="17" applyNumberFormat="1" applyFont="1" applyFill="1" applyBorder="1" applyAlignment="1" applyProtection="1">
      <alignment horizontal="center" vertical="center"/>
      <protection/>
    </xf>
    <xf numFmtId="0" fontId="7" fillId="0" borderId="4" xfId="0" applyFont="1" applyBorder="1" applyAlignment="1">
      <alignment/>
    </xf>
    <xf numFmtId="4" fontId="7" fillId="0" borderId="4" xfId="0" applyNumberFormat="1" applyFont="1" applyBorder="1" applyAlignment="1">
      <alignment horizontal="center" vertical="center"/>
    </xf>
    <xf numFmtId="10" fontId="7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7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O343"/>
  <sheetViews>
    <sheetView tabSelected="1" workbookViewId="0" topLeftCell="E329">
      <selection activeCell="M166" sqref="M166"/>
    </sheetView>
  </sheetViews>
  <sheetFormatPr defaultColWidth="9.140625" defaultRowHeight="12.75"/>
  <cols>
    <col min="1" max="1" width="5.140625" style="1" customWidth="1"/>
    <col min="2" max="2" width="4.8515625" style="1" customWidth="1"/>
    <col min="3" max="3" width="6.421875" style="1" customWidth="1"/>
    <col min="4" max="4" width="8.14062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4.57421875" style="1" customWidth="1"/>
    <col min="10" max="10" width="14.7109375" style="1" customWidth="1"/>
    <col min="11" max="11" width="14.28125" style="1" customWidth="1"/>
    <col min="12" max="12" width="9.28125" style="1" customWidth="1"/>
    <col min="13" max="13" width="9.7109375" style="1" customWidth="1"/>
    <col min="14" max="14" width="0" style="1" hidden="1" customWidth="1"/>
    <col min="15" max="16384" width="9.00390625" style="1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2.75" customHeight="1" hidden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2:14" ht="12.75" customHeight="1" hidden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2:14" ht="12.7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2:14" ht="12.7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2:14" ht="12.7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2:14" ht="12.75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2:15" ht="46.5" customHeight="1">
      <c r="B12" s="69" t="s">
        <v>1</v>
      </c>
      <c r="C12" s="69"/>
      <c r="D12" s="69"/>
      <c r="E12" s="69" t="s">
        <v>2</v>
      </c>
      <c r="F12" s="69"/>
      <c r="G12" s="69"/>
      <c r="H12" s="3"/>
      <c r="I12" s="70" t="s">
        <v>3</v>
      </c>
      <c r="J12" s="70" t="s">
        <v>4</v>
      </c>
      <c r="K12" s="70" t="s">
        <v>5</v>
      </c>
      <c r="L12" s="71" t="s">
        <v>6</v>
      </c>
      <c r="M12" s="70" t="s">
        <v>7</v>
      </c>
      <c r="N12" s="4"/>
      <c r="O12" s="5"/>
    </row>
    <row r="13" spans="2:15" ht="12.75">
      <c r="B13" s="2" t="s">
        <v>8</v>
      </c>
      <c r="C13" s="2" t="s">
        <v>9</v>
      </c>
      <c r="D13" s="6" t="s">
        <v>10</v>
      </c>
      <c r="E13" s="69"/>
      <c r="F13" s="69"/>
      <c r="G13" s="69"/>
      <c r="H13" s="3"/>
      <c r="I13" s="70"/>
      <c r="J13" s="70"/>
      <c r="K13" s="70"/>
      <c r="L13" s="71"/>
      <c r="M13" s="70"/>
      <c r="N13" s="6"/>
      <c r="O13" s="5"/>
    </row>
    <row r="14" spans="2:13" ht="12.75">
      <c r="B14" s="7">
        <v>1</v>
      </c>
      <c r="C14" s="7">
        <v>2</v>
      </c>
      <c r="D14" s="7">
        <v>3</v>
      </c>
      <c r="E14" s="67">
        <v>4</v>
      </c>
      <c r="F14" s="67"/>
      <c r="G14" s="67"/>
      <c r="H14" s="7"/>
      <c r="I14" s="8">
        <v>5</v>
      </c>
      <c r="J14" s="8">
        <v>6</v>
      </c>
      <c r="K14" s="8">
        <v>7</v>
      </c>
      <c r="L14" s="9">
        <v>8</v>
      </c>
      <c r="M14" s="9">
        <v>9</v>
      </c>
    </row>
    <row r="15" spans="2:13" ht="12.75">
      <c r="B15" s="55" t="s">
        <v>11</v>
      </c>
      <c r="C15" s="55"/>
      <c r="D15" s="55"/>
      <c r="E15" s="56" t="s">
        <v>12</v>
      </c>
      <c r="F15" s="56"/>
      <c r="G15" s="56"/>
      <c r="H15" s="4"/>
      <c r="I15" s="10">
        <v>0</v>
      </c>
      <c r="J15" s="10">
        <f>SUM(J16)</f>
        <v>100</v>
      </c>
      <c r="K15" s="10">
        <f>SUM(K16)</f>
        <v>81.17</v>
      </c>
      <c r="L15" s="11">
        <f aca="true" t="shared" si="0" ref="L15:L32">K15/J15</f>
        <v>0.8117</v>
      </c>
      <c r="M15" s="12">
        <f>K15/K339</f>
        <v>9.511283535514958E-06</v>
      </c>
    </row>
    <row r="16" spans="2:13" ht="12.75">
      <c r="B16" s="52" t="s">
        <v>13</v>
      </c>
      <c r="C16" s="52"/>
      <c r="D16" s="52"/>
      <c r="E16" s="53" t="s">
        <v>14</v>
      </c>
      <c r="F16" s="53"/>
      <c r="G16" s="53"/>
      <c r="H16" s="7"/>
      <c r="I16" s="13">
        <v>0</v>
      </c>
      <c r="J16" s="13">
        <f>SUM(J17)</f>
        <v>100</v>
      </c>
      <c r="K16" s="13">
        <f>SUM(K17)</f>
        <v>81.17</v>
      </c>
      <c r="L16" s="14">
        <f t="shared" si="0"/>
        <v>0.8117</v>
      </c>
      <c r="M16" s="15">
        <f>K16/K339</f>
        <v>9.511283535514958E-06</v>
      </c>
    </row>
    <row r="17" spans="2:13" ht="36" customHeight="1">
      <c r="B17" s="49" t="s">
        <v>15</v>
      </c>
      <c r="C17" s="49"/>
      <c r="D17" s="49"/>
      <c r="E17" s="58" t="s">
        <v>16</v>
      </c>
      <c r="F17" s="58"/>
      <c r="G17" s="58"/>
      <c r="H17" s="16"/>
      <c r="I17" s="13">
        <v>0</v>
      </c>
      <c r="J17" s="13">
        <v>100</v>
      </c>
      <c r="K17" s="13">
        <v>81.17</v>
      </c>
      <c r="L17" s="14">
        <f t="shared" si="0"/>
        <v>0.8117</v>
      </c>
      <c r="M17" s="17" t="s">
        <v>17</v>
      </c>
    </row>
    <row r="18" spans="2:13" ht="13.5" customHeight="1">
      <c r="B18" s="55" t="s">
        <v>18</v>
      </c>
      <c r="C18" s="55"/>
      <c r="D18" s="55"/>
      <c r="E18" s="56" t="s">
        <v>19</v>
      </c>
      <c r="F18" s="56"/>
      <c r="G18" s="56"/>
      <c r="H18" s="4"/>
      <c r="I18" s="18">
        <f>SUM(I19)</f>
        <v>567.46</v>
      </c>
      <c r="J18" s="18">
        <f>SUM(J19)</f>
        <v>7000</v>
      </c>
      <c r="K18" s="18">
        <f>SUM(K19)</f>
        <v>3307.31</v>
      </c>
      <c r="L18" s="19">
        <f t="shared" si="0"/>
        <v>0.47247285714285714</v>
      </c>
      <c r="M18" s="12">
        <f>K18/K339</f>
        <v>0.00038754174140500156</v>
      </c>
    </row>
    <row r="19" spans="2:13" ht="13.5" customHeight="1">
      <c r="B19" s="52" t="s">
        <v>20</v>
      </c>
      <c r="C19" s="52"/>
      <c r="D19" s="52"/>
      <c r="E19" s="53" t="s">
        <v>21</v>
      </c>
      <c r="F19" s="53"/>
      <c r="G19" s="53"/>
      <c r="H19" s="7"/>
      <c r="I19" s="20">
        <v>567.46</v>
      </c>
      <c r="J19" s="20">
        <f>SUM(J20:J21)</f>
        <v>7000</v>
      </c>
      <c r="K19" s="20">
        <f>SUM(K20:K21)</f>
        <v>3307.31</v>
      </c>
      <c r="L19" s="21">
        <f t="shared" si="0"/>
        <v>0.47247285714285714</v>
      </c>
      <c r="M19" s="21">
        <f>K19/K339</f>
        <v>0.00038754174140500156</v>
      </c>
    </row>
    <row r="20" spans="2:13" ht="13.5" customHeight="1">
      <c r="B20" s="49" t="s">
        <v>22</v>
      </c>
      <c r="C20" s="49"/>
      <c r="D20" s="49"/>
      <c r="E20" s="50" t="s">
        <v>23</v>
      </c>
      <c r="F20" s="50"/>
      <c r="G20" s="50"/>
      <c r="H20" s="16"/>
      <c r="I20" s="20">
        <v>567.46</v>
      </c>
      <c r="J20" s="20">
        <v>4000</v>
      </c>
      <c r="K20" s="20">
        <v>3038.38</v>
      </c>
      <c r="L20" s="14">
        <f t="shared" si="0"/>
        <v>0.759595</v>
      </c>
      <c r="M20" s="21">
        <f>K20/K339</f>
        <v>0.00035602924317651766</v>
      </c>
    </row>
    <row r="21" spans="2:13" ht="12.75">
      <c r="B21" s="49" t="s">
        <v>24</v>
      </c>
      <c r="C21" s="49"/>
      <c r="D21" s="49"/>
      <c r="E21" s="50" t="s">
        <v>25</v>
      </c>
      <c r="F21" s="50"/>
      <c r="G21" s="50"/>
      <c r="H21" s="16"/>
      <c r="I21" s="20">
        <v>0</v>
      </c>
      <c r="J21" s="20">
        <v>3000</v>
      </c>
      <c r="K21" s="20">
        <v>268.93</v>
      </c>
      <c r="L21" s="14">
        <f t="shared" si="0"/>
        <v>0.08964333333333334</v>
      </c>
      <c r="M21" s="14">
        <f>K21/K339</f>
        <v>3.151249822848389E-05</v>
      </c>
    </row>
    <row r="22" spans="2:13" ht="12.75">
      <c r="B22" s="55" t="s">
        <v>26</v>
      </c>
      <c r="C22" s="55"/>
      <c r="D22" s="55"/>
      <c r="E22" s="56" t="s">
        <v>27</v>
      </c>
      <c r="F22" s="56"/>
      <c r="G22" s="56"/>
      <c r="H22" s="4"/>
      <c r="I22" s="18">
        <f>SUM(I23)</f>
        <v>469.16</v>
      </c>
      <c r="J22" s="18">
        <f>SUM(J23)</f>
        <v>2500</v>
      </c>
      <c r="K22" s="18">
        <f>SUM(K23)</f>
        <v>651.28</v>
      </c>
      <c r="L22" s="19">
        <f t="shared" si="0"/>
        <v>0.26051199999999997</v>
      </c>
      <c r="M22" s="12">
        <f>K22/K339</f>
        <v>7.631524874966345E-05</v>
      </c>
    </row>
    <row r="23" spans="2:13" ht="12.75">
      <c r="B23" s="52" t="s">
        <v>28</v>
      </c>
      <c r="C23" s="52"/>
      <c r="D23" s="52"/>
      <c r="E23" s="53" t="s">
        <v>29</v>
      </c>
      <c r="F23" s="53"/>
      <c r="G23" s="53"/>
      <c r="H23" s="7"/>
      <c r="I23" s="20">
        <v>469.16</v>
      </c>
      <c r="J23" s="20">
        <f>SUM(J24:J25)</f>
        <v>2500</v>
      </c>
      <c r="K23" s="20">
        <f>SUM(K24:K25)</f>
        <v>651.28</v>
      </c>
      <c r="L23" s="21">
        <f t="shared" si="0"/>
        <v>0.26051199999999997</v>
      </c>
      <c r="M23" s="21">
        <f>K23/K339</f>
        <v>7.631524874966345E-05</v>
      </c>
    </row>
    <row r="24" spans="2:13" ht="12.75">
      <c r="B24" s="49" t="s">
        <v>30</v>
      </c>
      <c r="C24" s="49"/>
      <c r="D24" s="49"/>
      <c r="E24" s="50" t="s">
        <v>31</v>
      </c>
      <c r="F24" s="50"/>
      <c r="G24" s="50"/>
      <c r="H24" s="16"/>
      <c r="I24" s="20">
        <v>36.88</v>
      </c>
      <c r="J24" s="20">
        <v>1000</v>
      </c>
      <c r="K24" s="20">
        <v>0</v>
      </c>
      <c r="L24" s="14">
        <f t="shared" si="0"/>
        <v>0</v>
      </c>
      <c r="M24" s="14">
        <f>K24/K339</f>
        <v>0</v>
      </c>
    </row>
    <row r="25" spans="2:13" ht="12.75">
      <c r="B25" s="49" t="s">
        <v>32</v>
      </c>
      <c r="C25" s="49"/>
      <c r="D25" s="49"/>
      <c r="E25" s="50" t="s">
        <v>33</v>
      </c>
      <c r="F25" s="50"/>
      <c r="G25" s="50"/>
      <c r="H25" s="16"/>
      <c r="I25" s="20">
        <v>432.28</v>
      </c>
      <c r="J25" s="20">
        <v>1500</v>
      </c>
      <c r="K25" s="20">
        <v>651.28</v>
      </c>
      <c r="L25" s="14">
        <f t="shared" si="0"/>
        <v>0.43418666666666667</v>
      </c>
      <c r="M25" s="14">
        <f>K25/K339</f>
        <v>7.631524874966345E-05</v>
      </c>
    </row>
    <row r="26" spans="2:13" ht="12.75">
      <c r="B26" s="55" t="s">
        <v>34</v>
      </c>
      <c r="C26" s="55"/>
      <c r="D26" s="55"/>
      <c r="E26" s="56" t="s">
        <v>35</v>
      </c>
      <c r="F26" s="56"/>
      <c r="G26" s="56"/>
      <c r="H26" s="4"/>
      <c r="I26" s="22">
        <f>SUM(I27)</f>
        <v>127599.22</v>
      </c>
      <c r="J26" s="23">
        <f>SUM(J27)</f>
        <v>1088000</v>
      </c>
      <c r="K26" s="23">
        <f>SUM(K27)</f>
        <v>133927.19999999998</v>
      </c>
      <c r="L26" s="19">
        <f t="shared" si="0"/>
        <v>0.12309485294117646</v>
      </c>
      <c r="M26" s="19"/>
    </row>
    <row r="27" spans="2:13" ht="12.75">
      <c r="B27" s="52" t="s">
        <v>36</v>
      </c>
      <c r="C27" s="52"/>
      <c r="D27" s="52"/>
      <c r="E27" s="53" t="s">
        <v>37</v>
      </c>
      <c r="F27" s="53"/>
      <c r="G27" s="53"/>
      <c r="H27" s="7"/>
      <c r="I27" s="24">
        <f>SUM(I28:I40)</f>
        <v>127599.22</v>
      </c>
      <c r="J27" s="20">
        <f>SUM(J28:J40)</f>
        <v>1088000</v>
      </c>
      <c r="K27" s="20">
        <f>SUM(K28:K40)</f>
        <v>133927.19999999998</v>
      </c>
      <c r="L27" s="25">
        <f t="shared" si="0"/>
        <v>0.12309485294117646</v>
      </c>
      <c r="M27" s="25">
        <f>K27/K339</f>
        <v>0.015693231148424525</v>
      </c>
    </row>
    <row r="28" spans="2:13" ht="12.75">
      <c r="B28" s="49" t="s">
        <v>38</v>
      </c>
      <c r="C28" s="49"/>
      <c r="D28" s="49"/>
      <c r="E28" s="50" t="s">
        <v>39</v>
      </c>
      <c r="F28" s="50"/>
      <c r="G28" s="50"/>
      <c r="H28" s="16"/>
      <c r="I28" s="20">
        <v>0</v>
      </c>
      <c r="J28" s="20">
        <v>1300</v>
      </c>
      <c r="K28" s="20">
        <v>418.5</v>
      </c>
      <c r="L28" s="14">
        <f t="shared" si="0"/>
        <v>0.3219230769230769</v>
      </c>
      <c r="M28" s="25">
        <f>K28/K339</f>
        <v>4.903871084899606E-05</v>
      </c>
    </row>
    <row r="29" spans="2:13" ht="12.75">
      <c r="B29" s="49" t="s">
        <v>40</v>
      </c>
      <c r="C29" s="49"/>
      <c r="D29" s="49"/>
      <c r="E29" s="50" t="s">
        <v>41</v>
      </c>
      <c r="F29" s="50"/>
      <c r="G29" s="50"/>
      <c r="H29" s="16"/>
      <c r="I29" s="20">
        <v>4785.41</v>
      </c>
      <c r="J29" s="20">
        <v>10300</v>
      </c>
      <c r="K29" s="20">
        <v>9721.03</v>
      </c>
      <c r="L29" s="14">
        <f t="shared" si="0"/>
        <v>0.9437893203883496</v>
      </c>
      <c r="M29" s="25">
        <f>K29/K339</f>
        <v>0.0011390842994609706</v>
      </c>
    </row>
    <row r="30" spans="2:13" ht="12.75">
      <c r="B30" s="49" t="s">
        <v>42</v>
      </c>
      <c r="C30" s="49"/>
      <c r="D30" s="49"/>
      <c r="E30" s="50" t="s">
        <v>43</v>
      </c>
      <c r="F30" s="50"/>
      <c r="G30" s="50"/>
      <c r="H30" s="16"/>
      <c r="I30" s="20">
        <v>1424.74</v>
      </c>
      <c r="J30" s="20">
        <v>1000</v>
      </c>
      <c r="K30" s="20">
        <v>0</v>
      </c>
      <c r="L30" s="14">
        <f t="shared" si="0"/>
        <v>0</v>
      </c>
      <c r="M30" s="25">
        <f>K30/K339</f>
        <v>0</v>
      </c>
    </row>
    <row r="31" spans="2:13" ht="12.75">
      <c r="B31" s="49" t="s">
        <v>44</v>
      </c>
      <c r="C31" s="49"/>
      <c r="D31" s="49"/>
      <c r="E31" s="50" t="s">
        <v>45</v>
      </c>
      <c r="F31" s="50"/>
      <c r="G31" s="50"/>
      <c r="H31" s="16"/>
      <c r="I31" s="20">
        <v>1145.48</v>
      </c>
      <c r="J31" s="20">
        <v>1950</v>
      </c>
      <c r="K31" s="20">
        <v>1348.72</v>
      </c>
      <c r="L31" s="14">
        <f t="shared" si="0"/>
        <v>0.691651282051282</v>
      </c>
      <c r="M31" s="25">
        <f>K31/K339</f>
        <v>0.00015803940285844198</v>
      </c>
    </row>
    <row r="32" spans="2:13" ht="12.75">
      <c r="B32" s="49" t="s">
        <v>46</v>
      </c>
      <c r="C32" s="49"/>
      <c r="D32" s="49"/>
      <c r="E32" s="50" t="s">
        <v>47</v>
      </c>
      <c r="F32" s="50"/>
      <c r="G32" s="50"/>
      <c r="H32" s="16"/>
      <c r="I32" s="20">
        <v>163.8</v>
      </c>
      <c r="J32" s="20">
        <v>300</v>
      </c>
      <c r="K32" s="20">
        <v>217.55</v>
      </c>
      <c r="L32" s="14">
        <f t="shared" si="0"/>
        <v>0.7251666666666667</v>
      </c>
      <c r="M32" s="25">
        <f>K32/K339</f>
        <v>2.5491927228671668E-05</v>
      </c>
    </row>
    <row r="33" spans="2:13" ht="12.75">
      <c r="B33" s="49" t="s">
        <v>48</v>
      </c>
      <c r="C33" s="49"/>
      <c r="D33" s="49"/>
      <c r="E33" s="50" t="s">
        <v>49</v>
      </c>
      <c r="F33" s="50"/>
      <c r="G33" s="50"/>
      <c r="H33" s="16"/>
      <c r="I33" s="20">
        <v>0</v>
      </c>
      <c r="J33" s="20">
        <v>1000</v>
      </c>
      <c r="K33" s="20">
        <v>835</v>
      </c>
      <c r="L33" s="26">
        <v>0</v>
      </c>
      <c r="M33" s="25">
        <f>K33/K339</f>
        <v>9.784306704638401E-05</v>
      </c>
    </row>
    <row r="34" spans="2:13" ht="12.75">
      <c r="B34" s="49" t="s">
        <v>50</v>
      </c>
      <c r="C34" s="49"/>
      <c r="D34" s="49"/>
      <c r="E34" s="50" t="s">
        <v>51</v>
      </c>
      <c r="F34" s="50"/>
      <c r="G34" s="50"/>
      <c r="H34" s="16"/>
      <c r="I34" s="20">
        <v>2318.86</v>
      </c>
      <c r="J34" s="20">
        <v>32950</v>
      </c>
      <c r="K34" s="20">
        <v>1814.22</v>
      </c>
      <c r="L34" s="14">
        <f>K34/J34</f>
        <v>0.0550597875569044</v>
      </c>
      <c r="M34" s="25">
        <f>K34/K339</f>
        <v>0.0002125854480202285</v>
      </c>
    </row>
    <row r="35" spans="2:13" ht="12.75">
      <c r="B35" s="49" t="s">
        <v>52</v>
      </c>
      <c r="C35" s="49"/>
      <c r="D35" s="49"/>
      <c r="E35" s="50" t="s">
        <v>53</v>
      </c>
      <c r="F35" s="50"/>
      <c r="G35" s="50"/>
      <c r="H35" s="16"/>
      <c r="I35" s="20">
        <v>66103.75</v>
      </c>
      <c r="J35" s="20">
        <v>158000</v>
      </c>
      <c r="K35" s="20">
        <v>15000</v>
      </c>
      <c r="L35" s="14">
        <f>K35/J35</f>
        <v>0.0949367088607595</v>
      </c>
      <c r="M35" s="25">
        <f>K35/K339</f>
        <v>0.0017576598870607907</v>
      </c>
    </row>
    <row r="36" spans="2:13" ht="12.75">
      <c r="B36" s="49" t="s">
        <v>54</v>
      </c>
      <c r="C36" s="49"/>
      <c r="D36" s="49"/>
      <c r="E36" s="50" t="s">
        <v>55</v>
      </c>
      <c r="F36" s="50"/>
      <c r="G36" s="50"/>
      <c r="H36" s="16"/>
      <c r="I36" s="20">
        <v>44184.22</v>
      </c>
      <c r="J36" s="20">
        <v>130000</v>
      </c>
      <c r="K36" s="20">
        <v>79041.18</v>
      </c>
      <c r="L36" s="14">
        <f>K36/J36</f>
        <v>0.6080090769230768</v>
      </c>
      <c r="M36" s="26">
        <f>K36/K339</f>
        <v>0.009261834100796774</v>
      </c>
    </row>
    <row r="37" spans="2:13" ht="12.75">
      <c r="B37" s="49" t="s">
        <v>56</v>
      </c>
      <c r="C37" s="49"/>
      <c r="D37" s="49"/>
      <c r="E37" s="50" t="s">
        <v>57</v>
      </c>
      <c r="F37" s="50"/>
      <c r="G37" s="50"/>
      <c r="H37" s="16"/>
      <c r="I37" s="20">
        <v>0</v>
      </c>
      <c r="J37" s="20">
        <v>1200</v>
      </c>
      <c r="K37" s="20">
        <v>792</v>
      </c>
      <c r="L37" s="14">
        <f>K37/J37</f>
        <v>0.66</v>
      </c>
      <c r="M37" s="26">
        <f>K37/K339</f>
        <v>9.280444203680974E-05</v>
      </c>
    </row>
    <row r="38" spans="2:13" ht="12.75" customHeight="1">
      <c r="B38" s="49" t="s">
        <v>58</v>
      </c>
      <c r="C38" s="49"/>
      <c r="D38" s="49"/>
      <c r="E38" s="50" t="s">
        <v>59</v>
      </c>
      <c r="F38" s="50"/>
      <c r="G38" s="50"/>
      <c r="H38" s="16"/>
      <c r="I38" s="20">
        <v>0</v>
      </c>
      <c r="J38" s="20">
        <v>150000</v>
      </c>
      <c r="K38" s="20">
        <v>132</v>
      </c>
      <c r="L38" s="14">
        <v>0</v>
      </c>
      <c r="M38" s="26">
        <f>K38/K339</f>
        <v>1.5467407006134957E-05</v>
      </c>
    </row>
    <row r="39" spans="2:13" ht="12.75" customHeight="1">
      <c r="B39" s="49" t="s">
        <v>60</v>
      </c>
      <c r="C39" s="49"/>
      <c r="D39" s="49"/>
      <c r="E39" s="50" t="s">
        <v>61</v>
      </c>
      <c r="F39" s="50"/>
      <c r="G39" s="50"/>
      <c r="H39" s="16"/>
      <c r="I39" s="20">
        <v>0</v>
      </c>
      <c r="J39" s="20">
        <v>300000</v>
      </c>
      <c r="K39" s="20">
        <v>0</v>
      </c>
      <c r="L39" s="14">
        <f aca="true" t="shared" si="1" ref="L39:L50">K39/J39</f>
        <v>0</v>
      </c>
      <c r="M39" s="26">
        <f>K39/K339</f>
        <v>0</v>
      </c>
    </row>
    <row r="40" spans="2:13" ht="12.75" customHeight="1">
      <c r="B40" s="49" t="s">
        <v>62</v>
      </c>
      <c r="C40" s="49"/>
      <c r="D40" s="49"/>
      <c r="E40" s="50" t="s">
        <v>63</v>
      </c>
      <c r="F40" s="50"/>
      <c r="G40" s="50"/>
      <c r="H40" s="16"/>
      <c r="I40" s="20">
        <v>7472.96</v>
      </c>
      <c r="J40" s="20">
        <v>300000</v>
      </c>
      <c r="K40" s="20">
        <v>24607</v>
      </c>
      <c r="L40" s="14">
        <f t="shared" si="1"/>
        <v>0.08202333333333334</v>
      </c>
      <c r="M40" s="26">
        <f>K40/K339</f>
        <v>0.002883382456060325</v>
      </c>
    </row>
    <row r="41" spans="2:13" ht="12.75">
      <c r="B41" s="55" t="s">
        <v>64</v>
      </c>
      <c r="C41" s="55"/>
      <c r="D41" s="55"/>
      <c r="E41" s="56" t="s">
        <v>65</v>
      </c>
      <c r="F41" s="56"/>
      <c r="G41" s="56"/>
      <c r="H41" s="4"/>
      <c r="I41" s="18">
        <f>SUM(I42)</f>
        <v>778636.44</v>
      </c>
      <c r="J41" s="18">
        <f>SUM(J42)</f>
        <v>3866098</v>
      </c>
      <c r="K41" s="18">
        <f>SUM(K42)</f>
        <v>3711886.3</v>
      </c>
      <c r="L41" s="27">
        <f t="shared" si="1"/>
        <v>0.960111797476422</v>
      </c>
      <c r="M41" s="27">
        <f>K41/K339</f>
        <v>0.4349489103226997</v>
      </c>
    </row>
    <row r="42" spans="2:13" ht="12.75">
      <c r="B42" s="52" t="s">
        <v>66</v>
      </c>
      <c r="C42" s="52"/>
      <c r="D42" s="52"/>
      <c r="E42" s="53" t="s">
        <v>67</v>
      </c>
      <c r="F42" s="53"/>
      <c r="G42" s="53"/>
      <c r="H42" s="7"/>
      <c r="I42" s="20">
        <f>SUM(I45:I46)</f>
        <v>778636.44</v>
      </c>
      <c r="J42" s="28">
        <f>SUM(J43:J46)</f>
        <v>3866098</v>
      </c>
      <c r="K42" s="20">
        <f>SUM(K43:K46)</f>
        <v>3711886.3</v>
      </c>
      <c r="L42" s="25">
        <f t="shared" si="1"/>
        <v>0.960111797476422</v>
      </c>
      <c r="M42" s="25">
        <f>K42/K339</f>
        <v>0.4349489103226997</v>
      </c>
    </row>
    <row r="43" spans="2:13" ht="12.75">
      <c r="B43" s="49" t="s">
        <v>68</v>
      </c>
      <c r="C43" s="49"/>
      <c r="D43" s="49"/>
      <c r="E43" s="50" t="s">
        <v>69</v>
      </c>
      <c r="F43" s="50"/>
      <c r="G43" s="50"/>
      <c r="H43" s="16"/>
      <c r="I43" s="20">
        <v>0</v>
      </c>
      <c r="J43" s="20">
        <v>137589</v>
      </c>
      <c r="K43" s="20">
        <v>137588.29</v>
      </c>
      <c r="L43" s="14">
        <f t="shared" si="1"/>
        <v>0.9999948397037555</v>
      </c>
      <c r="M43" s="25">
        <f>K43/K339</f>
        <v>0.016122227884152487</v>
      </c>
    </row>
    <row r="44" spans="2:13" ht="12.75">
      <c r="B44" s="49" t="s">
        <v>70</v>
      </c>
      <c r="C44" s="49"/>
      <c r="D44" s="49"/>
      <c r="E44" s="50" t="s">
        <v>71</v>
      </c>
      <c r="F44" s="50"/>
      <c r="G44" s="50"/>
      <c r="H44" s="16"/>
      <c r="I44" s="20">
        <v>0</v>
      </c>
      <c r="J44" s="20">
        <v>186700</v>
      </c>
      <c r="K44" s="20">
        <v>186691.71</v>
      </c>
      <c r="L44" s="14">
        <f t="shared" si="1"/>
        <v>0.999955597214783</v>
      </c>
      <c r="M44" s="25">
        <f>K44/K339</f>
        <v>0.021876035327585724</v>
      </c>
    </row>
    <row r="45" spans="2:13" ht="12.75" customHeight="1">
      <c r="B45" s="49" t="s">
        <v>72</v>
      </c>
      <c r="C45" s="49"/>
      <c r="D45" s="49"/>
      <c r="E45" s="50" t="s">
        <v>73</v>
      </c>
      <c r="F45" s="50"/>
      <c r="G45" s="50"/>
      <c r="H45" s="16"/>
      <c r="I45" s="20">
        <v>442339.03</v>
      </c>
      <c r="J45" s="20">
        <v>1690600</v>
      </c>
      <c r="K45" s="20">
        <v>1690509.52</v>
      </c>
      <c r="L45" s="14">
        <f t="shared" si="1"/>
        <v>0.9999464805394535</v>
      </c>
      <c r="M45" s="26">
        <f>K45/K339</f>
        <v>0.19808938479989277</v>
      </c>
    </row>
    <row r="46" spans="2:13" ht="12.75" customHeight="1">
      <c r="B46" s="49" t="s">
        <v>74</v>
      </c>
      <c r="C46" s="49"/>
      <c r="D46" s="49"/>
      <c r="E46" s="50" t="s">
        <v>75</v>
      </c>
      <c r="F46" s="50"/>
      <c r="G46" s="50"/>
      <c r="H46" s="16"/>
      <c r="I46" s="20">
        <v>336297.41</v>
      </c>
      <c r="J46" s="20">
        <v>1851209</v>
      </c>
      <c r="K46" s="20">
        <v>1697096.78</v>
      </c>
      <c r="L46" s="14">
        <f t="shared" si="1"/>
        <v>0.9167505019692537</v>
      </c>
      <c r="M46" s="26">
        <f>K46/K339</f>
        <v>0.19886126231106876</v>
      </c>
    </row>
    <row r="47" spans="2:13" ht="12.75">
      <c r="B47" s="55" t="s">
        <v>76</v>
      </c>
      <c r="C47" s="55"/>
      <c r="D47" s="55"/>
      <c r="E47" s="56" t="s">
        <v>77</v>
      </c>
      <c r="F47" s="56"/>
      <c r="G47" s="56"/>
      <c r="H47" s="4"/>
      <c r="I47" s="18">
        <f>SUM(I48,I57)</f>
        <v>269160.82</v>
      </c>
      <c r="J47" s="18">
        <f>SUM(J48,J55,J57)</f>
        <v>680000</v>
      </c>
      <c r="K47" s="18">
        <f>SUM(K48,K57)</f>
        <v>395306.36</v>
      </c>
      <c r="L47" s="27">
        <f t="shared" si="1"/>
        <v>0.5813328823529411</v>
      </c>
      <c r="M47" s="27">
        <f>K47/K339</f>
        <v>0.04632094213813415</v>
      </c>
    </row>
    <row r="48" spans="2:13" ht="12.75">
      <c r="B48" s="52" t="s">
        <v>78</v>
      </c>
      <c r="C48" s="52"/>
      <c r="D48" s="52"/>
      <c r="E48" s="53" t="s">
        <v>79</v>
      </c>
      <c r="F48" s="53"/>
      <c r="G48" s="53"/>
      <c r="H48" s="7"/>
      <c r="I48" s="20">
        <v>39936.65</v>
      </c>
      <c r="J48" s="20">
        <f>SUM(J49:J54)</f>
        <v>100000</v>
      </c>
      <c r="K48" s="20">
        <f>SUM(K49:K54)</f>
        <v>44029.87</v>
      </c>
      <c r="L48" s="26">
        <f t="shared" si="1"/>
        <v>0.44029870000000004</v>
      </c>
      <c r="M48" s="25">
        <f>K48/K339</f>
        <v>0.005159302422100087</v>
      </c>
    </row>
    <row r="49" spans="2:13" ht="12.75" customHeight="1">
      <c r="B49" s="49" t="s">
        <v>80</v>
      </c>
      <c r="C49" s="49"/>
      <c r="D49" s="49"/>
      <c r="E49" s="50" t="s">
        <v>81</v>
      </c>
      <c r="F49" s="50"/>
      <c r="G49" s="50"/>
      <c r="H49" s="16"/>
      <c r="I49" s="20">
        <v>1145.8</v>
      </c>
      <c r="J49" s="20">
        <v>2500</v>
      </c>
      <c r="K49" s="20">
        <v>1500</v>
      </c>
      <c r="L49" s="26">
        <f t="shared" si="1"/>
        <v>0.6</v>
      </c>
      <c r="M49" s="26">
        <f>K49/K339</f>
        <v>0.00017576598870607907</v>
      </c>
    </row>
    <row r="50" spans="2:13" ht="12.75" customHeight="1">
      <c r="B50" s="49" t="s">
        <v>82</v>
      </c>
      <c r="C50" s="49"/>
      <c r="D50" s="49"/>
      <c r="E50" s="50" t="s">
        <v>83</v>
      </c>
      <c r="F50" s="50"/>
      <c r="G50" s="50"/>
      <c r="H50" s="16"/>
      <c r="I50" s="20">
        <v>19854.85</v>
      </c>
      <c r="J50" s="20">
        <v>75000</v>
      </c>
      <c r="K50" s="20">
        <v>29185.29</v>
      </c>
      <c r="L50" s="14">
        <f t="shared" si="1"/>
        <v>0.3891372</v>
      </c>
      <c r="M50" s="26">
        <f>K50/K339</f>
        <v>0.0034198542350157616</v>
      </c>
    </row>
    <row r="51" spans="2:13" ht="12.75" customHeight="1">
      <c r="B51" s="51" t="s">
        <v>84</v>
      </c>
      <c r="C51" s="51"/>
      <c r="D51" s="51"/>
      <c r="E51" s="50" t="s">
        <v>85</v>
      </c>
      <c r="F51" s="50"/>
      <c r="G51" s="50"/>
      <c r="H51" s="16"/>
      <c r="I51" s="20">
        <v>13420</v>
      </c>
      <c r="J51" s="20">
        <v>0</v>
      </c>
      <c r="K51" s="20">
        <v>0</v>
      </c>
      <c r="L51" s="29" t="s">
        <v>86</v>
      </c>
      <c r="M51" s="26">
        <f>K51/K339</f>
        <v>0</v>
      </c>
    </row>
    <row r="52" spans="2:13" ht="12.75" customHeight="1">
      <c r="B52" s="51" t="s">
        <v>87</v>
      </c>
      <c r="C52" s="51"/>
      <c r="D52" s="51"/>
      <c r="E52" s="50" t="s">
        <v>88</v>
      </c>
      <c r="F52" s="50"/>
      <c r="G52" s="50"/>
      <c r="H52" s="16"/>
      <c r="I52" s="20">
        <v>56</v>
      </c>
      <c r="J52" s="20">
        <v>100</v>
      </c>
      <c r="K52" s="20">
        <v>56</v>
      </c>
      <c r="L52" s="26">
        <f aca="true" t="shared" si="2" ref="L52:L57">K52/J52</f>
        <v>0.56</v>
      </c>
      <c r="M52" s="26">
        <f>K52/K339</f>
        <v>6.561930245026952E-06</v>
      </c>
    </row>
    <row r="53" spans="2:13" ht="12.75" customHeight="1">
      <c r="B53" s="51" t="s">
        <v>89</v>
      </c>
      <c r="C53" s="51"/>
      <c r="D53" s="51"/>
      <c r="E53" s="50" t="s">
        <v>90</v>
      </c>
      <c r="F53" s="50"/>
      <c r="G53" s="50"/>
      <c r="H53" s="16"/>
      <c r="I53" s="20">
        <v>3530</v>
      </c>
      <c r="J53" s="20">
        <v>5000</v>
      </c>
      <c r="K53" s="20">
        <v>1700</v>
      </c>
      <c r="L53" s="26">
        <f t="shared" si="2"/>
        <v>0.34</v>
      </c>
      <c r="M53" s="26">
        <f>K53/K339</f>
        <v>0.0001992014538668896</v>
      </c>
    </row>
    <row r="54" spans="2:13" ht="12.75">
      <c r="B54" s="51" t="s">
        <v>91</v>
      </c>
      <c r="C54" s="51"/>
      <c r="D54" s="51"/>
      <c r="E54" s="50" t="s">
        <v>92</v>
      </c>
      <c r="F54" s="50"/>
      <c r="G54" s="50"/>
      <c r="H54" s="16"/>
      <c r="I54" s="20">
        <v>1930</v>
      </c>
      <c r="J54" s="20">
        <v>17400</v>
      </c>
      <c r="K54" s="20">
        <v>11588.58</v>
      </c>
      <c r="L54" s="30">
        <f t="shared" si="2"/>
        <v>0.6660103448275863</v>
      </c>
      <c r="M54" s="26">
        <f>K54/K339</f>
        <v>0.0013579188142663291</v>
      </c>
    </row>
    <row r="55" spans="2:13" ht="12.75">
      <c r="B55" s="52" t="s">
        <v>93</v>
      </c>
      <c r="C55" s="52"/>
      <c r="D55" s="52"/>
      <c r="E55" s="53" t="s">
        <v>94</v>
      </c>
      <c r="F55" s="53"/>
      <c r="G55" s="53"/>
      <c r="H55" s="7"/>
      <c r="I55" s="20">
        <f>SUM(I56)</f>
        <v>0</v>
      </c>
      <c r="J55" s="20">
        <f>SUM(J56)</f>
        <v>25600</v>
      </c>
      <c r="K55" s="20">
        <f>SUM(K56)</f>
        <v>0</v>
      </c>
      <c r="L55" s="25">
        <f t="shared" si="2"/>
        <v>0</v>
      </c>
      <c r="M55" s="25">
        <f>K55/K339</f>
        <v>0</v>
      </c>
    </row>
    <row r="56" spans="2:13" ht="12.75">
      <c r="B56" s="49" t="s">
        <v>95</v>
      </c>
      <c r="C56" s="49"/>
      <c r="D56" s="49"/>
      <c r="E56" s="50" t="s">
        <v>96</v>
      </c>
      <c r="F56" s="50"/>
      <c r="G56" s="50"/>
      <c r="H56" s="16"/>
      <c r="I56" s="20">
        <v>0</v>
      </c>
      <c r="J56" s="20">
        <v>25600</v>
      </c>
      <c r="K56" s="20">
        <v>0</v>
      </c>
      <c r="L56" s="14">
        <f t="shared" si="2"/>
        <v>0</v>
      </c>
      <c r="M56" s="25">
        <f>K56/K339</f>
        <v>0</v>
      </c>
    </row>
    <row r="57" spans="2:13" ht="12.75">
      <c r="B57" s="52" t="s">
        <v>97</v>
      </c>
      <c r="C57" s="52"/>
      <c r="D57" s="52"/>
      <c r="E57" s="53" t="s">
        <v>98</v>
      </c>
      <c r="F57" s="53"/>
      <c r="G57" s="53"/>
      <c r="H57" s="7"/>
      <c r="I57" s="20">
        <v>229224.17</v>
      </c>
      <c r="J57" s="20">
        <f>SUM(J58:J64)</f>
        <v>554400</v>
      </c>
      <c r="K57" s="20">
        <f>SUM(K58:K64)</f>
        <v>351276.49</v>
      </c>
      <c r="L57" s="25">
        <f t="shared" si="2"/>
        <v>0.6336156024531024</v>
      </c>
      <c r="M57" s="25">
        <f>K57/K339</f>
        <v>0.041161639716034065</v>
      </c>
    </row>
    <row r="58" spans="2:13" ht="12.75">
      <c r="B58" s="49" t="s">
        <v>99</v>
      </c>
      <c r="C58" s="49"/>
      <c r="D58" s="49"/>
      <c r="E58" s="50" t="s">
        <v>100</v>
      </c>
      <c r="F58" s="50"/>
      <c r="G58" s="50"/>
      <c r="H58" s="16"/>
      <c r="I58" s="20">
        <v>6000</v>
      </c>
      <c r="J58" s="20">
        <v>0</v>
      </c>
      <c r="K58" s="20">
        <v>0</v>
      </c>
      <c r="L58" s="29" t="s">
        <v>101</v>
      </c>
      <c r="M58" s="25">
        <f>K58/K339</f>
        <v>0</v>
      </c>
    </row>
    <row r="59" spans="2:13" ht="12.75">
      <c r="B59" s="49" t="s">
        <v>102</v>
      </c>
      <c r="C59" s="49"/>
      <c r="D59" s="49"/>
      <c r="E59" s="50" t="s">
        <v>103</v>
      </c>
      <c r="F59" s="50"/>
      <c r="G59" s="50"/>
      <c r="H59" s="16"/>
      <c r="I59" s="20">
        <v>4067.44</v>
      </c>
      <c r="J59" s="20">
        <v>10000</v>
      </c>
      <c r="K59" s="20">
        <v>2790.49</v>
      </c>
      <c r="L59" s="14">
        <f>K59/J59</f>
        <v>0.279049</v>
      </c>
      <c r="M59" s="25">
        <f>K59/K339</f>
        <v>0.000326982155882951</v>
      </c>
    </row>
    <row r="60" spans="2:13" ht="12.75">
      <c r="B60" s="49" t="s">
        <v>104</v>
      </c>
      <c r="C60" s="49"/>
      <c r="D60" s="49"/>
      <c r="E60" s="50" t="s">
        <v>105</v>
      </c>
      <c r="F60" s="50"/>
      <c r="G60" s="50"/>
      <c r="H60" s="16"/>
      <c r="I60" s="20">
        <v>15273.55</v>
      </c>
      <c r="J60" s="20">
        <v>70000</v>
      </c>
      <c r="K60" s="20">
        <v>58041.43</v>
      </c>
      <c r="L60" s="14">
        <f>K60/J60</f>
        <v>0.8291632857142858</v>
      </c>
      <c r="M60" s="25">
        <f>K60/K339</f>
        <v>0.006801139553243119</v>
      </c>
    </row>
    <row r="61" spans="2:13" ht="12.75">
      <c r="B61" s="49" t="s">
        <v>106</v>
      </c>
      <c r="C61" s="49"/>
      <c r="D61" s="49"/>
      <c r="E61" s="50" t="s">
        <v>107</v>
      </c>
      <c r="F61" s="50"/>
      <c r="G61" s="50"/>
      <c r="H61" s="16"/>
      <c r="I61" s="20">
        <v>128813.58</v>
      </c>
      <c r="J61" s="20">
        <v>288400</v>
      </c>
      <c r="K61" s="20">
        <v>171089.13</v>
      </c>
      <c r="L61" s="14">
        <f>K61/J61</f>
        <v>0.5932355409153953</v>
      </c>
      <c r="M61" s="25">
        <f>K61/K339</f>
        <v>0.020047766727541928</v>
      </c>
    </row>
    <row r="62" spans="2:13" ht="12.75">
      <c r="B62" s="49" t="s">
        <v>108</v>
      </c>
      <c r="C62" s="49"/>
      <c r="D62" s="49"/>
      <c r="E62" s="50" t="s">
        <v>109</v>
      </c>
      <c r="F62" s="50"/>
      <c r="G62" s="50"/>
      <c r="H62" s="16"/>
      <c r="I62" s="20">
        <v>73569.6</v>
      </c>
      <c r="J62" s="20">
        <v>185000</v>
      </c>
      <c r="K62" s="20">
        <v>119355.44</v>
      </c>
      <c r="L62" s="14">
        <f>K62/J62</f>
        <v>0.6451645405405405</v>
      </c>
      <c r="M62" s="25">
        <f>K62/K339</f>
        <v>0.013985751279366064</v>
      </c>
    </row>
    <row r="63" spans="2:13" ht="12.75">
      <c r="B63" s="51" t="s">
        <v>110</v>
      </c>
      <c r="C63" s="51"/>
      <c r="D63" s="51"/>
      <c r="E63" s="50" t="s">
        <v>111</v>
      </c>
      <c r="F63" s="50"/>
      <c r="G63" s="50"/>
      <c r="H63" s="16"/>
      <c r="I63" s="20">
        <v>0</v>
      </c>
      <c r="J63" s="20">
        <v>1000</v>
      </c>
      <c r="K63" s="20">
        <v>0</v>
      </c>
      <c r="L63" s="26">
        <f>K63/J63</f>
        <v>0</v>
      </c>
      <c r="M63" s="26">
        <f>K63/K339</f>
        <v>0</v>
      </c>
    </row>
    <row r="64" spans="2:13" ht="27.75" customHeight="1">
      <c r="B64" s="51" t="s">
        <v>112</v>
      </c>
      <c r="C64" s="51"/>
      <c r="D64" s="51"/>
      <c r="E64" s="58" t="s">
        <v>113</v>
      </c>
      <c r="F64" s="58"/>
      <c r="G64" s="58"/>
      <c r="H64" s="16"/>
      <c r="I64" s="20">
        <v>1500</v>
      </c>
      <c r="J64" s="20">
        <v>0</v>
      </c>
      <c r="K64" s="20">
        <v>0</v>
      </c>
      <c r="L64" s="30">
        <v>0</v>
      </c>
      <c r="M64" s="25">
        <f>K64/K339</f>
        <v>0</v>
      </c>
    </row>
    <row r="65" spans="2:13" ht="12.75">
      <c r="B65" s="55" t="s">
        <v>114</v>
      </c>
      <c r="C65" s="55"/>
      <c r="D65" s="55"/>
      <c r="E65" s="56" t="s">
        <v>115</v>
      </c>
      <c r="F65" s="56"/>
      <c r="G65" s="56"/>
      <c r="H65" s="4"/>
      <c r="I65" s="18">
        <f>SUM(I71,I66)</f>
        <v>33410.4</v>
      </c>
      <c r="J65" s="18">
        <f>SUM(J66,J71)</f>
        <v>135000</v>
      </c>
      <c r="K65" s="18">
        <f>SUM(K71,K66)</f>
        <v>45997.89</v>
      </c>
      <c r="L65" s="27">
        <f>K65/J65</f>
        <v>0.3407251111111111</v>
      </c>
      <c r="M65" s="27">
        <f>K65/K339</f>
        <v>0.005389909742828978</v>
      </c>
    </row>
    <row r="66" spans="2:13" ht="12.75">
      <c r="B66" s="52" t="s">
        <v>116</v>
      </c>
      <c r="C66" s="52"/>
      <c r="D66" s="52"/>
      <c r="E66" s="53" t="s">
        <v>117</v>
      </c>
      <c r="F66" s="53"/>
      <c r="G66" s="53"/>
      <c r="H66" s="7"/>
      <c r="I66" s="20">
        <f>SUM(I67:I70)</f>
        <v>28938.45</v>
      </c>
      <c r="J66" s="20">
        <f>SUM(J67:J70)</f>
        <v>100000</v>
      </c>
      <c r="K66" s="20">
        <f>SUM(K67:K70)</f>
        <v>40428.15</v>
      </c>
      <c r="L66" s="25">
        <f>K66/J66</f>
        <v>0.4042815</v>
      </c>
      <c r="M66" s="25">
        <f>K66/K339</f>
        <v>0.004737262504205113</v>
      </c>
    </row>
    <row r="67" spans="2:13" ht="12.75">
      <c r="B67" s="49" t="s">
        <v>118</v>
      </c>
      <c r="C67" s="49"/>
      <c r="D67" s="49"/>
      <c r="E67" s="50" t="s">
        <v>119</v>
      </c>
      <c r="F67" s="50"/>
      <c r="G67" s="50"/>
      <c r="H67" s="16"/>
      <c r="I67" s="20">
        <v>14558.45</v>
      </c>
      <c r="J67" s="20">
        <v>38500</v>
      </c>
      <c r="K67" s="20">
        <v>8083.93</v>
      </c>
      <c r="L67" s="14">
        <f>K67/J67</f>
        <v>0.2099722077922078</v>
      </c>
      <c r="M67" s="25">
        <f>K67/K339</f>
        <v>0.0009472532993871558</v>
      </c>
    </row>
    <row r="68" spans="2:13" ht="12.75">
      <c r="B68" s="49" t="s">
        <v>120</v>
      </c>
      <c r="C68" s="49"/>
      <c r="D68" s="49"/>
      <c r="E68" s="50" t="s">
        <v>121</v>
      </c>
      <c r="F68" s="50"/>
      <c r="G68" s="50"/>
      <c r="H68" s="16"/>
      <c r="I68" s="20">
        <v>0</v>
      </c>
      <c r="J68" s="20">
        <v>33500</v>
      </c>
      <c r="K68" s="20">
        <v>5752.32</v>
      </c>
      <c r="L68" s="14">
        <f>K68/J68</f>
        <v>0.1717110447761194</v>
      </c>
      <c r="M68" s="25">
        <f>K68/K339</f>
        <v>0.0006740414747691684</v>
      </c>
    </row>
    <row r="69" spans="2:13" ht="12.75">
      <c r="B69" s="51" t="s">
        <v>122</v>
      </c>
      <c r="C69" s="51"/>
      <c r="D69" s="51"/>
      <c r="E69" s="50" t="s">
        <v>123</v>
      </c>
      <c r="F69" s="50"/>
      <c r="G69" s="50"/>
      <c r="H69" s="16"/>
      <c r="I69" s="20">
        <v>40</v>
      </c>
      <c r="J69" s="20">
        <v>0</v>
      </c>
      <c r="K69" s="20">
        <v>0</v>
      </c>
      <c r="L69" s="29" t="s">
        <v>124</v>
      </c>
      <c r="M69" s="25">
        <f>K69/K339</f>
        <v>0</v>
      </c>
    </row>
    <row r="70" spans="2:13" ht="12.75">
      <c r="B70" s="49" t="s">
        <v>125</v>
      </c>
      <c r="C70" s="49"/>
      <c r="D70" s="49"/>
      <c r="E70" s="50" t="s">
        <v>126</v>
      </c>
      <c r="F70" s="50"/>
      <c r="G70" s="50"/>
      <c r="H70" s="16"/>
      <c r="I70" s="20">
        <v>14340</v>
      </c>
      <c r="J70" s="20">
        <v>28000</v>
      </c>
      <c r="K70" s="20">
        <v>26591.9</v>
      </c>
      <c r="L70" s="14">
        <f aca="true" t="shared" si="3" ref="L70:L115">K70/J70</f>
        <v>0.9497107142857143</v>
      </c>
      <c r="M70" s="25">
        <f>K70/K339</f>
        <v>0.0031159677300487895</v>
      </c>
    </row>
    <row r="71" spans="2:13" ht="12.75">
      <c r="B71" s="52" t="s">
        <v>127</v>
      </c>
      <c r="C71" s="52"/>
      <c r="D71" s="52"/>
      <c r="E71" s="53" t="s">
        <v>128</v>
      </c>
      <c r="F71" s="53"/>
      <c r="G71" s="53"/>
      <c r="H71" s="7"/>
      <c r="I71" s="13">
        <v>4471.95</v>
      </c>
      <c r="J71" s="20">
        <f>SUM(J72:J76)</f>
        <v>35000</v>
      </c>
      <c r="K71" s="20">
        <f>SUM(K72:K76)</f>
        <v>5569.74</v>
      </c>
      <c r="L71" s="25">
        <f t="shared" si="3"/>
        <v>0.15913542857142857</v>
      </c>
      <c r="M71" s="25">
        <f>K71/K339</f>
        <v>0.0006526472386238645</v>
      </c>
    </row>
    <row r="72" spans="2:13" ht="12.75">
      <c r="B72" s="49" t="s">
        <v>129</v>
      </c>
      <c r="C72" s="49"/>
      <c r="D72" s="49"/>
      <c r="E72" s="50" t="s">
        <v>130</v>
      </c>
      <c r="F72" s="50"/>
      <c r="G72" s="50"/>
      <c r="H72" s="16"/>
      <c r="I72" s="13">
        <v>483.31</v>
      </c>
      <c r="J72" s="20">
        <v>3000</v>
      </c>
      <c r="K72" s="20">
        <v>738.34</v>
      </c>
      <c r="L72" s="14">
        <f t="shared" si="3"/>
        <v>0.24611333333333335</v>
      </c>
      <c r="M72" s="25">
        <f>K72/K339</f>
        <v>8.651670673416428E-05</v>
      </c>
    </row>
    <row r="73" spans="2:13" ht="12.75">
      <c r="B73" s="49" t="s">
        <v>131</v>
      </c>
      <c r="C73" s="49"/>
      <c r="D73" s="49"/>
      <c r="E73" s="50" t="s">
        <v>132</v>
      </c>
      <c r="F73" s="50"/>
      <c r="G73" s="50"/>
      <c r="H73" s="16"/>
      <c r="I73" s="13">
        <v>962.68</v>
      </c>
      <c r="J73" s="20">
        <v>1000</v>
      </c>
      <c r="K73" s="20">
        <v>0</v>
      </c>
      <c r="L73" s="14">
        <f t="shared" si="3"/>
        <v>0</v>
      </c>
      <c r="M73" s="25">
        <f>K73/K339</f>
        <v>0</v>
      </c>
    </row>
    <row r="74" spans="2:13" ht="12.75">
      <c r="B74" s="49" t="s">
        <v>133</v>
      </c>
      <c r="C74" s="49"/>
      <c r="D74" s="49"/>
      <c r="E74" s="50" t="s">
        <v>134</v>
      </c>
      <c r="F74" s="50"/>
      <c r="G74" s="50"/>
      <c r="H74" s="16"/>
      <c r="I74" s="13">
        <v>0</v>
      </c>
      <c r="J74" s="20">
        <v>15000</v>
      </c>
      <c r="K74" s="20">
        <v>0</v>
      </c>
      <c r="L74" s="14">
        <f t="shared" si="3"/>
        <v>0</v>
      </c>
      <c r="M74" s="25">
        <f>K74/K339</f>
        <v>0</v>
      </c>
    </row>
    <row r="75" spans="2:13" ht="12.75">
      <c r="B75" s="49" t="s">
        <v>135</v>
      </c>
      <c r="C75" s="49"/>
      <c r="D75" s="49"/>
      <c r="E75" s="50" t="s">
        <v>136</v>
      </c>
      <c r="F75" s="50"/>
      <c r="G75" s="50"/>
      <c r="H75" s="16"/>
      <c r="I75" s="13">
        <v>3025.96</v>
      </c>
      <c r="J75" s="20">
        <v>14000</v>
      </c>
      <c r="K75" s="20">
        <v>4831.4</v>
      </c>
      <c r="L75" s="14">
        <f t="shared" si="3"/>
        <v>0.34509999999999996</v>
      </c>
      <c r="M75" s="25">
        <f>K75/K339</f>
        <v>0.0005661305318897002</v>
      </c>
    </row>
    <row r="76" spans="2:13" ht="12.75">
      <c r="B76" s="49" t="s">
        <v>137</v>
      </c>
      <c r="C76" s="49"/>
      <c r="D76" s="49"/>
      <c r="E76" s="50" t="s">
        <v>138</v>
      </c>
      <c r="F76" s="50"/>
      <c r="G76" s="50"/>
      <c r="H76" s="16"/>
      <c r="I76" s="13">
        <v>0</v>
      </c>
      <c r="J76" s="20">
        <v>2000</v>
      </c>
      <c r="K76" s="20">
        <v>0</v>
      </c>
      <c r="L76" s="14">
        <f t="shared" si="3"/>
        <v>0</v>
      </c>
      <c r="M76" s="26">
        <f>K76/K339</f>
        <v>0</v>
      </c>
    </row>
    <row r="77" spans="2:13" ht="12.75">
      <c r="B77" s="55" t="s">
        <v>139</v>
      </c>
      <c r="C77" s="55"/>
      <c r="D77" s="55"/>
      <c r="E77" s="56" t="s">
        <v>140</v>
      </c>
      <c r="F77" s="56"/>
      <c r="G77" s="56"/>
      <c r="H77" s="4"/>
      <c r="I77" s="18">
        <f>SUM(I78,I87,I96,I124,I129)</f>
        <v>993391.3210000001</v>
      </c>
      <c r="J77" s="18">
        <f>SUM(J78,J87,J96,J124,J129)</f>
        <v>2059551</v>
      </c>
      <c r="K77" s="18">
        <f>SUM(K78,K96,K87,K124,K129)</f>
        <v>1096666.5300000005</v>
      </c>
      <c r="L77" s="27">
        <f t="shared" si="3"/>
        <v>0.5324784528278254</v>
      </c>
      <c r="M77" s="27">
        <f>K77/K339</f>
        <v>0.12850445128421</v>
      </c>
    </row>
    <row r="78" spans="2:13" ht="12.75">
      <c r="B78" s="52" t="s">
        <v>141</v>
      </c>
      <c r="C78" s="52"/>
      <c r="D78" s="52"/>
      <c r="E78" s="53" t="s">
        <v>142</v>
      </c>
      <c r="F78" s="53"/>
      <c r="G78" s="53"/>
      <c r="H78" s="7"/>
      <c r="I78" s="20">
        <f>SUM(I79:I86)</f>
        <v>28393.949999999997</v>
      </c>
      <c r="J78" s="20">
        <f>SUM(J79:J86)</f>
        <v>57151</v>
      </c>
      <c r="K78" s="20">
        <f>SUM(K79:K86)</f>
        <v>29122.31</v>
      </c>
      <c r="L78" s="25">
        <f t="shared" si="3"/>
        <v>0.5095678115868489</v>
      </c>
      <c r="M78" s="25">
        <f>K78/K339</f>
        <v>0.0034124744070366223</v>
      </c>
    </row>
    <row r="79" spans="2:13" ht="12.75">
      <c r="B79" s="49" t="s">
        <v>143</v>
      </c>
      <c r="C79" s="49"/>
      <c r="D79" s="49"/>
      <c r="E79" s="50" t="s">
        <v>144</v>
      </c>
      <c r="F79" s="50"/>
      <c r="G79" s="50"/>
      <c r="H79" s="16"/>
      <c r="I79" s="20">
        <v>17850</v>
      </c>
      <c r="J79" s="20">
        <v>37000</v>
      </c>
      <c r="K79" s="20">
        <v>18499</v>
      </c>
      <c r="L79" s="14">
        <f t="shared" si="3"/>
        <v>0.499972972972973</v>
      </c>
      <c r="M79" s="25">
        <f>K79/K339</f>
        <v>0.002167663350049171</v>
      </c>
    </row>
    <row r="80" spans="2:13" ht="12.75">
      <c r="B80" s="49" t="s">
        <v>145</v>
      </c>
      <c r="C80" s="49"/>
      <c r="D80" s="49"/>
      <c r="E80" s="50" t="s">
        <v>146</v>
      </c>
      <c r="F80" s="50"/>
      <c r="G80" s="50"/>
      <c r="H80" s="16"/>
      <c r="I80" s="20">
        <v>3000</v>
      </c>
      <c r="J80" s="20">
        <v>3100</v>
      </c>
      <c r="K80" s="20">
        <v>3100</v>
      </c>
      <c r="L80" s="14">
        <f t="shared" si="3"/>
        <v>1</v>
      </c>
      <c r="M80" s="25">
        <f>K80/K339</f>
        <v>0.0003632497099925634</v>
      </c>
    </row>
    <row r="81" spans="2:13" ht="12.75">
      <c r="B81" s="49" t="s">
        <v>147</v>
      </c>
      <c r="C81" s="49"/>
      <c r="D81" s="49"/>
      <c r="E81" s="50" t="s">
        <v>148</v>
      </c>
      <c r="F81" s="50"/>
      <c r="G81" s="50"/>
      <c r="H81" s="16"/>
      <c r="I81" s="20">
        <v>3198</v>
      </c>
      <c r="J81" s="20">
        <v>6900</v>
      </c>
      <c r="K81" s="20">
        <v>3450</v>
      </c>
      <c r="L81" s="14">
        <f t="shared" si="3"/>
        <v>0.5</v>
      </c>
      <c r="M81" s="25">
        <f>K81/K339</f>
        <v>0.00040426177402398184</v>
      </c>
    </row>
    <row r="82" spans="2:13" ht="12.75">
      <c r="B82" s="49" t="s">
        <v>149</v>
      </c>
      <c r="C82" s="49"/>
      <c r="D82" s="49"/>
      <c r="E82" s="50" t="s">
        <v>150</v>
      </c>
      <c r="F82" s="50"/>
      <c r="G82" s="50"/>
      <c r="H82" s="16"/>
      <c r="I82" s="20">
        <v>450</v>
      </c>
      <c r="J82" s="20">
        <v>1000</v>
      </c>
      <c r="K82" s="20">
        <v>499</v>
      </c>
      <c r="L82" s="14">
        <f t="shared" si="3"/>
        <v>0.499</v>
      </c>
      <c r="M82" s="25">
        <f>K82/K339</f>
        <v>5.84714855762223E-05</v>
      </c>
    </row>
    <row r="83" spans="2:13" ht="12.75">
      <c r="B83" s="49" t="s">
        <v>151</v>
      </c>
      <c r="C83" s="49"/>
      <c r="D83" s="49"/>
      <c r="E83" s="50" t="s">
        <v>152</v>
      </c>
      <c r="F83" s="50"/>
      <c r="G83" s="50"/>
      <c r="H83" s="16"/>
      <c r="I83" s="20">
        <v>474.85</v>
      </c>
      <c r="J83" s="20">
        <v>4000</v>
      </c>
      <c r="K83" s="20">
        <v>472.02</v>
      </c>
      <c r="L83" s="14">
        <f t="shared" si="3"/>
        <v>0.118005</v>
      </c>
      <c r="M83" s="25">
        <f>K83/K339</f>
        <v>5.5310041326028954E-05</v>
      </c>
    </row>
    <row r="84" spans="2:13" ht="12.75">
      <c r="B84" s="49" t="s">
        <v>153</v>
      </c>
      <c r="C84" s="49"/>
      <c r="D84" s="49"/>
      <c r="E84" s="50" t="s">
        <v>154</v>
      </c>
      <c r="F84" s="50"/>
      <c r="G84" s="50"/>
      <c r="H84" s="16"/>
      <c r="I84" s="20">
        <v>3024.6</v>
      </c>
      <c r="J84" s="20">
        <v>4500</v>
      </c>
      <c r="K84" s="20">
        <v>2747.57</v>
      </c>
      <c r="L84" s="14">
        <f t="shared" si="3"/>
        <v>0.6105711111111112</v>
      </c>
      <c r="M84" s="25">
        <f>K84/K339</f>
        <v>0.0003219529050594411</v>
      </c>
    </row>
    <row r="85" spans="2:13" ht="12.75">
      <c r="B85" s="49" t="s">
        <v>155</v>
      </c>
      <c r="C85" s="49"/>
      <c r="D85" s="49"/>
      <c r="E85" s="50" t="s">
        <v>156</v>
      </c>
      <c r="F85" s="50"/>
      <c r="G85" s="50"/>
      <c r="H85" s="16"/>
      <c r="I85" s="20">
        <v>0</v>
      </c>
      <c r="J85" s="20">
        <v>151</v>
      </c>
      <c r="K85" s="20">
        <v>0</v>
      </c>
      <c r="L85" s="14">
        <f t="shared" si="3"/>
        <v>0</v>
      </c>
      <c r="M85" s="25">
        <f>K85/K339</f>
        <v>0</v>
      </c>
    </row>
    <row r="86" spans="2:13" ht="12.75" customHeight="1">
      <c r="B86" s="49" t="s">
        <v>157</v>
      </c>
      <c r="C86" s="49"/>
      <c r="D86" s="49"/>
      <c r="E86" s="50" t="s">
        <v>158</v>
      </c>
      <c r="F86" s="50"/>
      <c r="G86" s="50"/>
      <c r="H86" s="16"/>
      <c r="I86" s="20">
        <v>396.5</v>
      </c>
      <c r="J86" s="20">
        <v>500</v>
      </c>
      <c r="K86" s="20">
        <v>354.72</v>
      </c>
      <c r="L86" s="14">
        <f t="shared" si="3"/>
        <v>0.7094400000000001</v>
      </c>
      <c r="M86" s="26">
        <f>K86/K339</f>
        <v>4.156514100921358E-05</v>
      </c>
    </row>
    <row r="87" spans="2:13" ht="12.75" customHeight="1">
      <c r="B87" s="52" t="s">
        <v>159</v>
      </c>
      <c r="C87" s="52"/>
      <c r="D87" s="52"/>
      <c r="E87" s="53" t="s">
        <v>160</v>
      </c>
      <c r="F87" s="53"/>
      <c r="G87" s="53"/>
      <c r="H87" s="7"/>
      <c r="I87" s="20">
        <v>30597.72</v>
      </c>
      <c r="J87" s="20">
        <f>SUM(J88:J95)</f>
        <v>77000</v>
      </c>
      <c r="K87" s="20">
        <f>SUM(K88:K95)</f>
        <v>32310.370000000003</v>
      </c>
      <c r="L87" s="25">
        <f t="shared" si="3"/>
        <v>0.4196151948051948</v>
      </c>
      <c r="M87" s="25">
        <f>K87/K339</f>
        <v>0.003786042752339491</v>
      </c>
    </row>
    <row r="88" spans="2:13" ht="12.75" customHeight="1">
      <c r="B88" s="49" t="s">
        <v>161</v>
      </c>
      <c r="C88" s="49"/>
      <c r="D88" s="49"/>
      <c r="E88" s="50" t="s">
        <v>162</v>
      </c>
      <c r="F88" s="50"/>
      <c r="G88" s="50"/>
      <c r="H88" s="16"/>
      <c r="I88" s="20">
        <v>28440</v>
      </c>
      <c r="J88" s="20">
        <v>68000</v>
      </c>
      <c r="K88" s="20">
        <v>27900</v>
      </c>
      <c r="L88" s="14">
        <f t="shared" si="3"/>
        <v>0.4102941176470588</v>
      </c>
      <c r="M88" s="25">
        <f>K88/K339</f>
        <v>0.0032692473899330705</v>
      </c>
    </row>
    <row r="89" spans="2:13" ht="12.75" customHeight="1">
      <c r="B89" s="49" t="s">
        <v>163</v>
      </c>
      <c r="C89" s="49"/>
      <c r="D89" s="49"/>
      <c r="E89" s="50" t="s">
        <v>164</v>
      </c>
      <c r="F89" s="50"/>
      <c r="G89" s="50"/>
      <c r="H89" s="16"/>
      <c r="I89" s="20">
        <v>54.7</v>
      </c>
      <c r="J89" s="20">
        <v>100</v>
      </c>
      <c r="K89" s="20">
        <v>0</v>
      </c>
      <c r="L89" s="26">
        <f t="shared" si="3"/>
        <v>0</v>
      </c>
      <c r="M89" s="25">
        <f>K89/K339</f>
        <v>0</v>
      </c>
    </row>
    <row r="90" spans="2:13" ht="12.75" customHeight="1">
      <c r="B90" s="49" t="s">
        <v>165</v>
      </c>
      <c r="C90" s="49"/>
      <c r="D90" s="49"/>
      <c r="E90" s="50" t="s">
        <v>166</v>
      </c>
      <c r="F90" s="50"/>
      <c r="G90" s="50"/>
      <c r="H90" s="16"/>
      <c r="I90" s="20">
        <v>730.84</v>
      </c>
      <c r="J90" s="20">
        <v>5000</v>
      </c>
      <c r="K90" s="20">
        <v>1761.46</v>
      </c>
      <c r="L90" s="14">
        <f t="shared" si="3"/>
        <v>0.352292</v>
      </c>
      <c r="M90" s="25">
        <f>K90/K339</f>
        <v>0.00020640317231080668</v>
      </c>
    </row>
    <row r="91" spans="2:13" ht="12.75" customHeight="1">
      <c r="B91" s="49" t="s">
        <v>167</v>
      </c>
      <c r="C91" s="49"/>
      <c r="D91" s="49"/>
      <c r="E91" s="50" t="s">
        <v>168</v>
      </c>
      <c r="F91" s="50"/>
      <c r="G91" s="50"/>
      <c r="H91" s="16"/>
      <c r="I91" s="20">
        <v>852.97</v>
      </c>
      <c r="J91" s="20">
        <v>2400</v>
      </c>
      <c r="K91" s="20">
        <v>1925</v>
      </c>
      <c r="L91" s="14">
        <f t="shared" si="3"/>
        <v>0.8020833333333334</v>
      </c>
      <c r="M91" s="25">
        <f>K91/K339</f>
        <v>0.00022556635217280146</v>
      </c>
    </row>
    <row r="92" spans="2:13" ht="12.75" customHeight="1">
      <c r="B92" s="49" t="s">
        <v>169</v>
      </c>
      <c r="C92" s="49"/>
      <c r="D92" s="49"/>
      <c r="E92" s="50" t="s">
        <v>170</v>
      </c>
      <c r="F92" s="50"/>
      <c r="G92" s="50"/>
      <c r="H92" s="16"/>
      <c r="I92" s="20">
        <v>127.1</v>
      </c>
      <c r="J92" s="20">
        <v>500</v>
      </c>
      <c r="K92" s="20">
        <v>183.89</v>
      </c>
      <c r="L92" s="14">
        <f t="shared" si="3"/>
        <v>0.36778</v>
      </c>
      <c r="M92" s="25">
        <f>K92/K339</f>
        <v>2.1547738442107252E-05</v>
      </c>
    </row>
    <row r="93" spans="2:13" ht="12.75" customHeight="1">
      <c r="B93" s="49" t="s">
        <v>171</v>
      </c>
      <c r="C93" s="49"/>
      <c r="D93" s="49"/>
      <c r="E93" s="50" t="s">
        <v>172</v>
      </c>
      <c r="F93" s="50"/>
      <c r="G93" s="50"/>
      <c r="H93" s="16"/>
      <c r="I93" s="20">
        <v>0</v>
      </c>
      <c r="J93" s="20">
        <v>100</v>
      </c>
      <c r="K93" s="20">
        <v>93.99</v>
      </c>
      <c r="L93" s="14">
        <f t="shared" si="3"/>
        <v>0.9399</v>
      </c>
      <c r="M93" s="25">
        <f>K93/K339</f>
        <v>1.1013496852322913E-05</v>
      </c>
    </row>
    <row r="94" spans="2:13" ht="27" customHeight="1">
      <c r="B94" s="49" t="s">
        <v>173</v>
      </c>
      <c r="C94" s="49"/>
      <c r="D94" s="49"/>
      <c r="E94" s="58" t="s">
        <v>174</v>
      </c>
      <c r="F94" s="58"/>
      <c r="G94" s="58"/>
      <c r="H94" s="16"/>
      <c r="I94" s="20">
        <v>119.56</v>
      </c>
      <c r="J94" s="20">
        <v>200</v>
      </c>
      <c r="K94" s="20">
        <v>74.4</v>
      </c>
      <c r="L94" s="14">
        <f t="shared" si="3"/>
        <v>0.37200000000000005</v>
      </c>
      <c r="M94" s="25">
        <f>K94/K339</f>
        <v>8.717993039821522E-06</v>
      </c>
    </row>
    <row r="95" spans="2:13" ht="12.75" customHeight="1">
      <c r="B95" s="49" t="s">
        <v>175</v>
      </c>
      <c r="C95" s="49"/>
      <c r="D95" s="49"/>
      <c r="E95" s="50" t="s">
        <v>176</v>
      </c>
      <c r="F95" s="50"/>
      <c r="G95" s="50"/>
      <c r="H95" s="16"/>
      <c r="I95" s="20">
        <v>272.55</v>
      </c>
      <c r="J95" s="20">
        <v>700</v>
      </c>
      <c r="K95" s="20">
        <v>371.63</v>
      </c>
      <c r="L95" s="14">
        <f t="shared" si="3"/>
        <v>0.5309</v>
      </c>
      <c r="M95" s="25">
        <f>K95/K339</f>
        <v>4.354660958856011E-05</v>
      </c>
    </row>
    <row r="96" spans="2:13" ht="12.75">
      <c r="B96" s="52" t="s">
        <v>177</v>
      </c>
      <c r="C96" s="52"/>
      <c r="D96" s="52"/>
      <c r="E96" s="53" t="s">
        <v>178</v>
      </c>
      <c r="F96" s="53"/>
      <c r="G96" s="53"/>
      <c r="H96" s="7"/>
      <c r="I96" s="20">
        <f>SUM(I97:I123)</f>
        <v>919469.861</v>
      </c>
      <c r="J96" s="20">
        <f>SUM(J97:J123)</f>
        <v>1870000</v>
      </c>
      <c r="K96" s="20">
        <f>SUM(K97:K123)</f>
        <v>1018532.7100000002</v>
      </c>
      <c r="L96" s="25">
        <f t="shared" si="3"/>
        <v>0.544669898395722</v>
      </c>
      <c r="M96" s="25">
        <f>K96/K339</f>
        <v>0.11934893920175475</v>
      </c>
    </row>
    <row r="97" spans="2:13" ht="12.75">
      <c r="B97" s="49" t="s">
        <v>179</v>
      </c>
      <c r="C97" s="49"/>
      <c r="D97" s="49"/>
      <c r="E97" s="50" t="s">
        <v>180</v>
      </c>
      <c r="F97" s="50"/>
      <c r="G97" s="50"/>
      <c r="H97" s="16"/>
      <c r="I97" s="20">
        <v>829.17</v>
      </c>
      <c r="J97" s="20">
        <v>1000</v>
      </c>
      <c r="K97" s="20">
        <v>450</v>
      </c>
      <c r="L97" s="14">
        <f t="shared" si="3"/>
        <v>0.45</v>
      </c>
      <c r="M97" s="26">
        <f>K97/K339</f>
        <v>5.2729796611823716E-05</v>
      </c>
    </row>
    <row r="98" spans="2:13" ht="12.75">
      <c r="B98" s="49" t="s">
        <v>181</v>
      </c>
      <c r="C98" s="49"/>
      <c r="D98" s="49"/>
      <c r="E98" s="50" t="s">
        <v>182</v>
      </c>
      <c r="F98" s="50"/>
      <c r="G98" s="50"/>
      <c r="H98" s="16"/>
      <c r="I98" s="20">
        <v>490229.63</v>
      </c>
      <c r="J98" s="20">
        <v>1144700</v>
      </c>
      <c r="K98" s="20">
        <v>575701.42</v>
      </c>
      <c r="L98" s="14">
        <f t="shared" si="3"/>
        <v>0.5029277714685071</v>
      </c>
      <c r="M98" s="26">
        <f>K98/K339</f>
        <v>0.0674591528571958</v>
      </c>
    </row>
    <row r="99" spans="2:13" ht="12.75">
      <c r="B99" s="49" t="s">
        <v>183</v>
      </c>
      <c r="C99" s="49"/>
      <c r="D99" s="49"/>
      <c r="E99" s="50" t="s">
        <v>184</v>
      </c>
      <c r="F99" s="50"/>
      <c r="G99" s="50"/>
      <c r="H99" s="16"/>
      <c r="I99" s="20">
        <v>75711.77</v>
      </c>
      <c r="J99" s="20">
        <v>82100</v>
      </c>
      <c r="K99" s="20">
        <v>82086.68</v>
      </c>
      <c r="L99" s="14">
        <f t="shared" si="3"/>
        <v>0.9998377588306941</v>
      </c>
      <c r="M99" s="26">
        <f>K99/K339</f>
        <v>0.009618697646533017</v>
      </c>
    </row>
    <row r="100" spans="2:13" ht="12.75">
      <c r="B100" s="49" t="s">
        <v>185</v>
      </c>
      <c r="C100" s="49"/>
      <c r="D100" s="49"/>
      <c r="E100" s="50" t="s">
        <v>186</v>
      </c>
      <c r="F100" s="50"/>
      <c r="G100" s="50"/>
      <c r="H100" s="16"/>
      <c r="I100" s="20">
        <v>94520.89</v>
      </c>
      <c r="J100" s="20">
        <v>213000</v>
      </c>
      <c r="K100" s="20">
        <v>89391.53</v>
      </c>
      <c r="L100" s="14">
        <f t="shared" si="3"/>
        <v>0.41967854460093895</v>
      </c>
      <c r="M100" s="26">
        <f>K100/K339</f>
        <v>0.010474660434932751</v>
      </c>
    </row>
    <row r="101" spans="2:13" ht="12.75">
      <c r="B101" s="49" t="s">
        <v>187</v>
      </c>
      <c r="C101" s="49"/>
      <c r="D101" s="49"/>
      <c r="E101" s="50" t="s">
        <v>188</v>
      </c>
      <c r="F101" s="50"/>
      <c r="G101" s="50"/>
      <c r="H101" s="16"/>
      <c r="I101" s="20">
        <v>13436.45</v>
      </c>
      <c r="J101" s="20">
        <v>28900</v>
      </c>
      <c r="K101" s="20">
        <v>14783.79</v>
      </c>
      <c r="L101" s="14">
        <f t="shared" si="3"/>
        <v>0.5115498269896194</v>
      </c>
      <c r="M101" s="26">
        <f>K101/K339</f>
        <v>0.0017323249774486966</v>
      </c>
    </row>
    <row r="102" spans="2:13" ht="12.75">
      <c r="B102" s="49" t="s">
        <v>189</v>
      </c>
      <c r="C102" s="49"/>
      <c r="D102" s="49"/>
      <c r="E102" s="50" t="s">
        <v>190</v>
      </c>
      <c r="F102" s="50"/>
      <c r="G102" s="50"/>
      <c r="H102" s="16"/>
      <c r="I102" s="20">
        <v>12204</v>
      </c>
      <c r="J102" s="20">
        <v>2800</v>
      </c>
      <c r="K102" s="20">
        <v>319</v>
      </c>
      <c r="L102" s="14">
        <f t="shared" si="3"/>
        <v>0.11392857142857143</v>
      </c>
      <c r="M102" s="26">
        <f>K102/K339</f>
        <v>3.7379566931492816E-05</v>
      </c>
    </row>
    <row r="103" spans="2:13" ht="12.75">
      <c r="B103" s="49" t="s">
        <v>191</v>
      </c>
      <c r="C103" s="49"/>
      <c r="D103" s="49"/>
      <c r="E103" s="50" t="s">
        <v>192</v>
      </c>
      <c r="F103" s="50"/>
      <c r="G103" s="50"/>
      <c r="H103" s="16"/>
      <c r="I103" s="20">
        <v>1798.06</v>
      </c>
      <c r="J103" s="20">
        <v>5000</v>
      </c>
      <c r="K103" s="20">
        <v>1160.21</v>
      </c>
      <c r="L103" s="26">
        <f t="shared" si="3"/>
        <v>0.232042</v>
      </c>
      <c r="M103" s="26">
        <f>K103/K339</f>
        <v>0.00013595030517112</v>
      </c>
    </row>
    <row r="104" spans="2:13" ht="12.75">
      <c r="B104" s="49" t="s">
        <v>193</v>
      </c>
      <c r="C104" s="49"/>
      <c r="D104" s="49"/>
      <c r="E104" s="50" t="s">
        <v>194</v>
      </c>
      <c r="F104" s="50"/>
      <c r="G104" s="50"/>
      <c r="H104" s="16"/>
      <c r="I104" s="20">
        <v>55017.03</v>
      </c>
      <c r="J104" s="20">
        <v>60000</v>
      </c>
      <c r="K104" s="20">
        <v>24990.32</v>
      </c>
      <c r="L104" s="14">
        <f t="shared" si="3"/>
        <v>0.41650533333333334</v>
      </c>
      <c r="M104" s="26">
        <f>K104/K339</f>
        <v>0.0029282988685875345</v>
      </c>
    </row>
    <row r="105" spans="2:13" ht="12.75">
      <c r="B105" s="49" t="s">
        <v>195</v>
      </c>
      <c r="C105" s="49"/>
      <c r="D105" s="49"/>
      <c r="E105" s="50" t="s">
        <v>196</v>
      </c>
      <c r="F105" s="50"/>
      <c r="G105" s="50"/>
      <c r="H105" s="16"/>
      <c r="I105" s="20">
        <v>12968.28</v>
      </c>
      <c r="J105" s="20">
        <v>20000</v>
      </c>
      <c r="K105" s="20">
        <v>14894.77</v>
      </c>
      <c r="L105" s="14">
        <f t="shared" si="3"/>
        <v>0.7447385</v>
      </c>
      <c r="M105" s="26">
        <f>K105/K339</f>
        <v>0.0017453293170664303</v>
      </c>
    </row>
    <row r="106" spans="2:13" ht="12.75">
      <c r="B106" s="49" t="s">
        <v>197</v>
      </c>
      <c r="C106" s="49"/>
      <c r="D106" s="49"/>
      <c r="E106" s="50" t="s">
        <v>198</v>
      </c>
      <c r="F106" s="50"/>
      <c r="G106" s="50"/>
      <c r="H106" s="16"/>
      <c r="I106" s="20">
        <v>12728.24</v>
      </c>
      <c r="J106" s="20">
        <v>7200</v>
      </c>
      <c r="K106" s="20">
        <v>2697.99</v>
      </c>
      <c r="L106" s="14">
        <f t="shared" si="3"/>
        <v>0.3747208333333333</v>
      </c>
      <c r="M106" s="26">
        <f>K106/K339</f>
        <v>0.00031614325324607614</v>
      </c>
    </row>
    <row r="107" spans="2:13" ht="12.75">
      <c r="B107" s="49" t="s">
        <v>199</v>
      </c>
      <c r="C107" s="49"/>
      <c r="D107" s="49"/>
      <c r="E107" s="50" t="s">
        <v>200</v>
      </c>
      <c r="F107" s="50"/>
      <c r="G107" s="50"/>
      <c r="H107" s="16"/>
      <c r="I107" s="20">
        <v>738</v>
      </c>
      <c r="J107" s="20">
        <v>2000</v>
      </c>
      <c r="K107" s="20">
        <v>642</v>
      </c>
      <c r="L107" s="14">
        <f t="shared" si="3"/>
        <v>0.321</v>
      </c>
      <c r="M107" s="26">
        <f>K107/K339</f>
        <v>7.522784316620183E-05</v>
      </c>
    </row>
    <row r="108" spans="2:13" ht="12.75">
      <c r="B108" s="51" t="s">
        <v>201</v>
      </c>
      <c r="C108" s="51"/>
      <c r="D108" s="51"/>
      <c r="E108" s="50" t="s">
        <v>202</v>
      </c>
      <c r="F108" s="50"/>
      <c r="G108" s="50"/>
      <c r="H108" s="16"/>
      <c r="I108" s="20">
        <v>75306.01</v>
      </c>
      <c r="J108" s="20">
        <v>89000</v>
      </c>
      <c r="K108" s="20">
        <v>85990.77</v>
      </c>
      <c r="L108" s="26">
        <f t="shared" si="3"/>
        <v>0.9661884269662921</v>
      </c>
      <c r="M108" s="26">
        <f>K108/K339</f>
        <v>0.010076168472431361</v>
      </c>
    </row>
    <row r="109" spans="2:13" ht="12.75">
      <c r="B109" s="51" t="s">
        <v>203</v>
      </c>
      <c r="C109" s="51"/>
      <c r="D109" s="51"/>
      <c r="E109" s="50" t="s">
        <v>204</v>
      </c>
      <c r="F109" s="50"/>
      <c r="G109" s="50"/>
      <c r="H109" s="16"/>
      <c r="I109" s="20">
        <v>2322.84</v>
      </c>
      <c r="J109" s="20">
        <v>5000</v>
      </c>
      <c r="K109" s="20">
        <v>2157.84</v>
      </c>
      <c r="L109" s="26">
        <f t="shared" si="3"/>
        <v>0.431568</v>
      </c>
      <c r="M109" s="26">
        <f>K109/K339</f>
        <v>0.0002528499207130171</v>
      </c>
    </row>
    <row r="110" spans="2:13" ht="12.75">
      <c r="B110" s="49" t="s">
        <v>205</v>
      </c>
      <c r="C110" s="49"/>
      <c r="D110" s="49"/>
      <c r="E110" s="50" t="s">
        <v>206</v>
      </c>
      <c r="F110" s="50"/>
      <c r="G110" s="50"/>
      <c r="H110" s="16"/>
      <c r="I110" s="20">
        <v>3186.041</v>
      </c>
      <c r="J110" s="20">
        <v>7100</v>
      </c>
      <c r="K110" s="20">
        <v>4268.18</v>
      </c>
      <c r="L110" s="14">
        <f t="shared" si="3"/>
        <v>0.6011521126760564</v>
      </c>
      <c r="M110" s="26">
        <f>K110/K339</f>
        <v>0.0005001339184503418</v>
      </c>
    </row>
    <row r="111" spans="2:13" ht="12.75">
      <c r="B111" s="49" t="s">
        <v>207</v>
      </c>
      <c r="C111" s="49"/>
      <c r="D111" s="49"/>
      <c r="E111" s="50" t="s">
        <v>208</v>
      </c>
      <c r="F111" s="50"/>
      <c r="G111" s="50"/>
      <c r="H111" s="16"/>
      <c r="I111" s="20">
        <v>16694.22</v>
      </c>
      <c r="J111" s="20">
        <v>25500</v>
      </c>
      <c r="K111" s="20">
        <v>6263.88</v>
      </c>
      <c r="L111" s="14">
        <f t="shared" si="3"/>
        <v>0.24564235294117648</v>
      </c>
      <c r="M111" s="26">
        <f>K111/K339</f>
        <v>0.0007339847075574897</v>
      </c>
    </row>
    <row r="112" spans="2:13" ht="12.75">
      <c r="B112" s="49" t="s">
        <v>209</v>
      </c>
      <c r="C112" s="49"/>
      <c r="D112" s="49"/>
      <c r="E112" s="50" t="s">
        <v>210</v>
      </c>
      <c r="F112" s="50"/>
      <c r="G112" s="50"/>
      <c r="H112" s="16"/>
      <c r="I112" s="20">
        <v>13702.62</v>
      </c>
      <c r="J112" s="20">
        <v>20000</v>
      </c>
      <c r="K112" s="20">
        <v>14195.01</v>
      </c>
      <c r="L112" s="14">
        <f t="shared" si="3"/>
        <v>0.7097505000000001</v>
      </c>
      <c r="M112" s="26">
        <f>K112/K339</f>
        <v>0.0016633333115617863</v>
      </c>
    </row>
    <row r="113" spans="2:13" ht="12.75">
      <c r="B113" s="49" t="s">
        <v>211</v>
      </c>
      <c r="C113" s="49"/>
      <c r="D113" s="49"/>
      <c r="E113" s="50" t="s">
        <v>212</v>
      </c>
      <c r="F113" s="50"/>
      <c r="G113" s="50"/>
      <c r="H113" s="16"/>
      <c r="I113" s="20">
        <v>180.76</v>
      </c>
      <c r="J113" s="20">
        <v>1000</v>
      </c>
      <c r="K113" s="20">
        <v>0</v>
      </c>
      <c r="L113" s="14">
        <f t="shared" si="3"/>
        <v>0</v>
      </c>
      <c r="M113" s="26">
        <f>K113/K339</f>
        <v>0</v>
      </c>
    </row>
    <row r="114" spans="2:13" ht="12.75">
      <c r="B114" s="49" t="s">
        <v>213</v>
      </c>
      <c r="C114" s="49"/>
      <c r="D114" s="49"/>
      <c r="E114" s="50" t="s">
        <v>214</v>
      </c>
      <c r="F114" s="50"/>
      <c r="G114" s="50"/>
      <c r="H114" s="16"/>
      <c r="I114" s="20">
        <v>1413</v>
      </c>
      <c r="J114" s="20">
        <v>1600</v>
      </c>
      <c r="K114" s="20">
        <v>432</v>
      </c>
      <c r="L114" s="14">
        <f t="shared" si="3"/>
        <v>0.27</v>
      </c>
      <c r="M114" s="26">
        <f>K114/K339</f>
        <v>5.062060474735077E-05</v>
      </c>
    </row>
    <row r="115" spans="2:13" ht="12.75">
      <c r="B115" s="49" t="s">
        <v>215</v>
      </c>
      <c r="C115" s="49"/>
      <c r="D115" s="49"/>
      <c r="E115" s="50" t="s">
        <v>216</v>
      </c>
      <c r="F115" s="50"/>
      <c r="G115" s="50"/>
      <c r="H115" s="16"/>
      <c r="I115" s="20">
        <v>21000</v>
      </c>
      <c r="J115" s="20">
        <v>29600</v>
      </c>
      <c r="K115" s="20">
        <v>22200</v>
      </c>
      <c r="L115" s="14">
        <f t="shared" si="3"/>
        <v>0.75</v>
      </c>
      <c r="M115" s="26">
        <f>K115/K339</f>
        <v>0.00260133663284997</v>
      </c>
    </row>
    <row r="116" spans="2:13" ht="12.75">
      <c r="B116" s="49" t="s">
        <v>217</v>
      </c>
      <c r="C116" s="49"/>
      <c r="D116" s="49"/>
      <c r="E116" s="50" t="s">
        <v>218</v>
      </c>
      <c r="F116" s="50"/>
      <c r="G116" s="50"/>
      <c r="H116" s="16"/>
      <c r="I116" s="20">
        <v>3.27</v>
      </c>
      <c r="J116" s="20">
        <v>0</v>
      </c>
      <c r="K116" s="20">
        <v>0</v>
      </c>
      <c r="L116" s="31" t="s">
        <v>219</v>
      </c>
      <c r="M116" s="26">
        <f>K116/K339</f>
        <v>0</v>
      </c>
    </row>
    <row r="117" spans="2:13" ht="12.75">
      <c r="B117" s="51" t="s">
        <v>220</v>
      </c>
      <c r="C117" s="51"/>
      <c r="D117" s="51"/>
      <c r="E117" s="50" t="s">
        <v>221</v>
      </c>
      <c r="F117" s="50"/>
      <c r="G117" s="50"/>
      <c r="H117" s="16"/>
      <c r="I117" s="20">
        <v>3647.55</v>
      </c>
      <c r="J117" s="20">
        <v>5500</v>
      </c>
      <c r="K117" s="20">
        <v>1549.93</v>
      </c>
      <c r="L117" s="26">
        <f aca="true" t="shared" si="4" ref="L117:L125">K117/J117</f>
        <v>0.2818054545454546</v>
      </c>
      <c r="M117" s="26">
        <f>K117/K339</f>
        <v>0.00018161665258347543</v>
      </c>
    </row>
    <row r="118" spans="2:13" ht="12.75">
      <c r="B118" s="51" t="s">
        <v>222</v>
      </c>
      <c r="C118" s="51"/>
      <c r="D118" s="51"/>
      <c r="E118" s="50" t="s">
        <v>223</v>
      </c>
      <c r="F118" s="50"/>
      <c r="G118" s="50"/>
      <c r="H118" s="16"/>
      <c r="I118" s="20">
        <v>2903</v>
      </c>
      <c r="J118" s="20">
        <v>7500</v>
      </c>
      <c r="K118" s="20">
        <v>2791</v>
      </c>
      <c r="L118" s="26">
        <f t="shared" si="4"/>
        <v>0.3721333333333333</v>
      </c>
      <c r="M118" s="26">
        <f>K118/K339</f>
        <v>0.0003270419163191111</v>
      </c>
    </row>
    <row r="119" spans="2:13" ht="27" customHeight="1">
      <c r="B119" s="49" t="s">
        <v>224</v>
      </c>
      <c r="C119" s="49"/>
      <c r="D119" s="49"/>
      <c r="E119" s="58" t="s">
        <v>225</v>
      </c>
      <c r="F119" s="58"/>
      <c r="G119" s="58"/>
      <c r="H119" s="16"/>
      <c r="I119" s="20">
        <v>3389.39</v>
      </c>
      <c r="J119" s="20">
        <v>6500</v>
      </c>
      <c r="K119" s="20">
        <v>3302.5</v>
      </c>
      <c r="L119" s="14">
        <f t="shared" si="4"/>
        <v>0.5080769230769231</v>
      </c>
      <c r="M119" s="26">
        <f>K119/K339</f>
        <v>0.00038697811846788406</v>
      </c>
    </row>
    <row r="120" spans="2:13" ht="12.75">
      <c r="B120" s="49" t="s">
        <v>226</v>
      </c>
      <c r="C120" s="49"/>
      <c r="D120" s="49"/>
      <c r="E120" s="50" t="s">
        <v>227</v>
      </c>
      <c r="F120" s="50"/>
      <c r="G120" s="50"/>
      <c r="H120" s="16"/>
      <c r="I120" s="20">
        <v>5539.64</v>
      </c>
      <c r="J120" s="20">
        <v>15000</v>
      </c>
      <c r="K120" s="20">
        <v>14659.63</v>
      </c>
      <c r="L120" s="14">
        <f t="shared" si="4"/>
        <v>0.9773086666666666</v>
      </c>
      <c r="M120" s="26">
        <f>K120/K339</f>
        <v>0.0017177762406768652</v>
      </c>
    </row>
    <row r="121" spans="2:13" ht="12.75">
      <c r="B121" s="49" t="s">
        <v>228</v>
      </c>
      <c r="C121" s="49"/>
      <c r="D121" s="49"/>
      <c r="E121" s="50" t="s">
        <v>229</v>
      </c>
      <c r="F121" s="50"/>
      <c r="G121" s="50"/>
      <c r="H121" s="16"/>
      <c r="I121" s="20">
        <v>0</v>
      </c>
      <c r="J121" s="20">
        <v>45000</v>
      </c>
      <c r="K121" s="20">
        <v>19154</v>
      </c>
      <c r="L121" s="14">
        <f t="shared" si="4"/>
        <v>0.42564444444444444</v>
      </c>
      <c r="M121" s="26">
        <f>K121/K339</f>
        <v>0.0022444144984508255</v>
      </c>
    </row>
    <row r="122" spans="2:13" ht="12.75">
      <c r="B122" s="49" t="s">
        <v>230</v>
      </c>
      <c r="C122" s="49"/>
      <c r="D122" s="49"/>
      <c r="E122" s="50" t="s">
        <v>231</v>
      </c>
      <c r="F122" s="50"/>
      <c r="G122" s="50"/>
      <c r="H122" s="16"/>
      <c r="I122" s="20">
        <v>0</v>
      </c>
      <c r="J122" s="20">
        <v>25000</v>
      </c>
      <c r="K122" s="20">
        <v>20425.48</v>
      </c>
      <c r="L122" s="14">
        <f t="shared" si="4"/>
        <v>0.8170192</v>
      </c>
      <c r="M122" s="26">
        <f>K122/K339</f>
        <v>0.0023934031246641623</v>
      </c>
    </row>
    <row r="123" spans="2:13" ht="12.75">
      <c r="B123" s="49" t="s">
        <v>232</v>
      </c>
      <c r="C123" s="49"/>
      <c r="D123" s="49"/>
      <c r="E123" s="50" t="s">
        <v>233</v>
      </c>
      <c r="F123" s="50"/>
      <c r="G123" s="50"/>
      <c r="H123" s="16"/>
      <c r="I123" s="20">
        <v>0</v>
      </c>
      <c r="J123" s="20">
        <v>20000</v>
      </c>
      <c r="K123" s="20">
        <v>14024.78</v>
      </c>
      <c r="L123" s="14">
        <f t="shared" si="4"/>
        <v>0.7012390000000001</v>
      </c>
      <c r="M123" s="26">
        <f>K123/K339</f>
        <v>0.0016433862153901625</v>
      </c>
    </row>
    <row r="124" spans="2:13" ht="12.75">
      <c r="B124" s="52" t="s">
        <v>234</v>
      </c>
      <c r="C124" s="52"/>
      <c r="D124" s="52"/>
      <c r="E124" s="53" t="s">
        <v>235</v>
      </c>
      <c r="F124" s="53"/>
      <c r="G124" s="53"/>
      <c r="H124" s="7"/>
      <c r="I124" s="20">
        <f>SUM(I125:I128)</f>
        <v>10097.86</v>
      </c>
      <c r="J124" s="20">
        <f>SUM(J125:J128)</f>
        <v>40000</v>
      </c>
      <c r="K124" s="20">
        <f>SUM(K125:K128)</f>
        <v>10138.810000000001</v>
      </c>
      <c r="L124" s="25">
        <f t="shared" si="4"/>
        <v>0.25347025</v>
      </c>
      <c r="M124" s="25">
        <f>K124/K339</f>
        <v>0.0011880386426353878</v>
      </c>
    </row>
    <row r="125" spans="2:13" ht="12.75">
      <c r="B125" s="51" t="s">
        <v>236</v>
      </c>
      <c r="C125" s="51"/>
      <c r="D125" s="51"/>
      <c r="E125" s="53"/>
      <c r="F125" s="53"/>
      <c r="G125" s="53"/>
      <c r="H125" s="7"/>
      <c r="I125" s="20">
        <v>0</v>
      </c>
      <c r="J125" s="20">
        <v>4000</v>
      </c>
      <c r="K125" s="20">
        <v>0</v>
      </c>
      <c r="L125" s="25">
        <f t="shared" si="4"/>
        <v>0</v>
      </c>
      <c r="M125" s="25">
        <f>K125/K339</f>
        <v>0</v>
      </c>
    </row>
    <row r="126" spans="2:13" ht="12.75">
      <c r="B126" s="49" t="s">
        <v>237</v>
      </c>
      <c r="C126" s="49"/>
      <c r="D126" s="49"/>
      <c r="E126" s="50" t="s">
        <v>238</v>
      </c>
      <c r="F126" s="50"/>
      <c r="G126" s="50"/>
      <c r="H126" s="16"/>
      <c r="I126" s="20">
        <v>781</v>
      </c>
      <c r="J126" s="20">
        <v>0</v>
      </c>
      <c r="K126" s="20">
        <v>0</v>
      </c>
      <c r="L126" s="29" t="s">
        <v>239</v>
      </c>
      <c r="M126" s="25">
        <f>K126/K339</f>
        <v>0</v>
      </c>
    </row>
    <row r="127" spans="2:13" ht="12.75">
      <c r="B127" s="49" t="s">
        <v>240</v>
      </c>
      <c r="C127" s="49"/>
      <c r="D127" s="49"/>
      <c r="E127" s="50" t="s">
        <v>241</v>
      </c>
      <c r="F127" s="50"/>
      <c r="G127" s="50"/>
      <c r="H127" s="16"/>
      <c r="I127" s="20">
        <v>3695.64</v>
      </c>
      <c r="J127" s="20">
        <v>9000</v>
      </c>
      <c r="K127" s="20">
        <v>429.61</v>
      </c>
      <c r="L127" s="14">
        <f aca="true" t="shared" si="5" ref="L127:L158">K127/J127</f>
        <v>0.04773444444444445</v>
      </c>
      <c r="M127" s="25">
        <f>K127/K339</f>
        <v>5.034055093867909E-05</v>
      </c>
    </row>
    <row r="128" spans="2:13" ht="12.75">
      <c r="B128" s="51" t="s">
        <v>242</v>
      </c>
      <c r="C128" s="51"/>
      <c r="D128" s="51"/>
      <c r="E128" s="50" t="s">
        <v>243</v>
      </c>
      <c r="F128" s="50"/>
      <c r="G128" s="50"/>
      <c r="H128" s="16"/>
      <c r="I128" s="20">
        <v>5621.22</v>
      </c>
      <c r="J128" s="20">
        <v>27000</v>
      </c>
      <c r="K128" s="20">
        <v>9709.2</v>
      </c>
      <c r="L128" s="26">
        <f t="shared" si="5"/>
        <v>0.35960000000000003</v>
      </c>
      <c r="M128" s="25">
        <f>K128/K339</f>
        <v>0.0011376980916967087</v>
      </c>
    </row>
    <row r="129" spans="2:13" ht="12.75">
      <c r="B129" s="52" t="s">
        <v>244</v>
      </c>
      <c r="C129" s="52"/>
      <c r="D129" s="52"/>
      <c r="E129" s="53" t="s">
        <v>245</v>
      </c>
      <c r="F129" s="53"/>
      <c r="G129" s="53"/>
      <c r="H129" s="7"/>
      <c r="I129" s="20">
        <v>4831.93</v>
      </c>
      <c r="J129" s="20">
        <f>SUM(J130)</f>
        <v>15400</v>
      </c>
      <c r="K129" s="20">
        <f>SUM(K130)</f>
        <v>6562.33</v>
      </c>
      <c r="L129" s="25">
        <f t="shared" si="5"/>
        <v>0.42612532467532466</v>
      </c>
      <c r="M129" s="25">
        <f>K129/K339</f>
        <v>0.0007689562804437092</v>
      </c>
    </row>
    <row r="130" spans="2:13" ht="12.75">
      <c r="B130" s="49" t="s">
        <v>246</v>
      </c>
      <c r="C130" s="49"/>
      <c r="D130" s="49"/>
      <c r="E130" s="50" t="s">
        <v>247</v>
      </c>
      <c r="F130" s="50"/>
      <c r="G130" s="50"/>
      <c r="H130" s="16"/>
      <c r="I130" s="20">
        <v>4831.93</v>
      </c>
      <c r="J130" s="20">
        <v>15400</v>
      </c>
      <c r="K130" s="20">
        <v>6562.33</v>
      </c>
      <c r="L130" s="14">
        <f t="shared" si="5"/>
        <v>0.42612532467532466</v>
      </c>
      <c r="M130" s="25">
        <f>K130/K339</f>
        <v>0.0007689562804437092</v>
      </c>
    </row>
    <row r="131" spans="2:13" ht="48.75" customHeight="1">
      <c r="B131" s="55" t="s">
        <v>248</v>
      </c>
      <c r="C131" s="55"/>
      <c r="D131" s="55"/>
      <c r="E131" s="57" t="s">
        <v>249</v>
      </c>
      <c r="F131" s="57"/>
      <c r="G131" s="57"/>
      <c r="H131" s="4"/>
      <c r="I131" s="10">
        <f aca="true" t="shared" si="6" ref="I131:K132">SUM(I132)</f>
        <v>420</v>
      </c>
      <c r="J131" s="10">
        <f t="shared" si="6"/>
        <v>767</v>
      </c>
      <c r="K131" s="10">
        <f t="shared" si="6"/>
        <v>0</v>
      </c>
      <c r="L131" s="27">
        <f t="shared" si="5"/>
        <v>0</v>
      </c>
      <c r="M131" s="27">
        <f>K131/K339</f>
        <v>0</v>
      </c>
    </row>
    <row r="132" spans="2:13" ht="30.75" customHeight="1">
      <c r="B132" s="52" t="s">
        <v>250</v>
      </c>
      <c r="C132" s="52"/>
      <c r="D132" s="52"/>
      <c r="E132" s="59" t="s">
        <v>251</v>
      </c>
      <c r="F132" s="59"/>
      <c r="G132" s="59"/>
      <c r="H132" s="7"/>
      <c r="I132" s="13">
        <f t="shared" si="6"/>
        <v>420</v>
      </c>
      <c r="J132" s="13">
        <f t="shared" si="6"/>
        <v>767</v>
      </c>
      <c r="K132" s="13">
        <f t="shared" si="6"/>
        <v>0</v>
      </c>
      <c r="L132" s="25">
        <f t="shared" si="5"/>
        <v>0</v>
      </c>
      <c r="M132" s="25">
        <f>K132/K339</f>
        <v>0</v>
      </c>
    </row>
    <row r="133" spans="2:13" ht="12.75" customHeight="1">
      <c r="B133" s="49" t="s">
        <v>252</v>
      </c>
      <c r="C133" s="49"/>
      <c r="D133" s="49"/>
      <c r="E133" s="50" t="s">
        <v>253</v>
      </c>
      <c r="F133" s="50"/>
      <c r="G133" s="50"/>
      <c r="H133" s="16"/>
      <c r="I133" s="13">
        <v>420</v>
      </c>
      <c r="J133" s="13">
        <v>767</v>
      </c>
      <c r="K133" s="13">
        <v>0</v>
      </c>
      <c r="L133" s="14">
        <f t="shared" si="5"/>
        <v>0</v>
      </c>
      <c r="M133" s="26">
        <f>K133/K339</f>
        <v>0</v>
      </c>
    </row>
    <row r="134" spans="2:13" ht="12.75">
      <c r="B134" s="55" t="s">
        <v>254</v>
      </c>
      <c r="C134" s="55"/>
      <c r="D134" s="55"/>
      <c r="E134" s="56" t="s">
        <v>255</v>
      </c>
      <c r="F134" s="56"/>
      <c r="G134" s="56"/>
      <c r="H134" s="4"/>
      <c r="I134" s="10">
        <f>SUM(I135)</f>
        <v>0</v>
      </c>
      <c r="J134" s="10">
        <f>SUM(J135)</f>
        <v>500</v>
      </c>
      <c r="K134" s="10">
        <f>SUM(K135)</f>
        <v>0</v>
      </c>
      <c r="L134" s="27">
        <f t="shared" si="5"/>
        <v>0</v>
      </c>
      <c r="M134" s="27">
        <f>K134/352</f>
        <v>0</v>
      </c>
    </row>
    <row r="135" spans="2:13" ht="12.75">
      <c r="B135" s="52" t="s">
        <v>256</v>
      </c>
      <c r="C135" s="52"/>
      <c r="D135" s="52"/>
      <c r="E135" s="53" t="s">
        <v>257</v>
      </c>
      <c r="F135" s="53"/>
      <c r="G135" s="53"/>
      <c r="H135" s="7"/>
      <c r="I135" s="13">
        <f>SUM(I136:I136)</f>
        <v>0</v>
      </c>
      <c r="J135" s="13">
        <f>SUM(J136)</f>
        <v>500</v>
      </c>
      <c r="K135" s="13">
        <f>SUM(K136)</f>
        <v>0</v>
      </c>
      <c r="L135" s="25">
        <f t="shared" si="5"/>
        <v>0</v>
      </c>
      <c r="M135" s="25">
        <f>K135/K339</f>
        <v>0</v>
      </c>
    </row>
    <row r="136" spans="2:13" ht="12.75" customHeight="1">
      <c r="B136" s="51" t="s">
        <v>258</v>
      </c>
      <c r="C136" s="51"/>
      <c r="D136" s="51"/>
      <c r="E136" s="50" t="s">
        <v>259</v>
      </c>
      <c r="F136" s="50"/>
      <c r="G136" s="50"/>
      <c r="H136" s="16"/>
      <c r="I136" s="13">
        <v>0</v>
      </c>
      <c r="J136" s="13">
        <v>500</v>
      </c>
      <c r="K136" s="13">
        <v>0</v>
      </c>
      <c r="L136" s="26">
        <f t="shared" si="5"/>
        <v>0</v>
      </c>
      <c r="M136" s="26">
        <f>K136/K339</f>
        <v>0</v>
      </c>
    </row>
    <row r="137" spans="2:13" ht="27.75" customHeight="1">
      <c r="B137" s="55" t="s">
        <v>260</v>
      </c>
      <c r="C137" s="55"/>
      <c r="D137" s="55"/>
      <c r="E137" s="57" t="s">
        <v>261</v>
      </c>
      <c r="F137" s="57"/>
      <c r="G137" s="57"/>
      <c r="H137" s="4"/>
      <c r="I137" s="32">
        <f>SUM(I138,I140,I142)</f>
        <v>6797.12</v>
      </c>
      <c r="J137" s="32">
        <f>SUM(J138,J140,J142)</f>
        <v>33101</v>
      </c>
      <c r="K137" s="32">
        <f>SUM(K138,K140,K142)</f>
        <v>13022.939999999999</v>
      </c>
      <c r="L137" s="27">
        <f t="shared" si="5"/>
        <v>0.3934304099574031</v>
      </c>
      <c r="M137" s="27">
        <f>K137/K339</f>
        <v>0.0015259932833066301</v>
      </c>
    </row>
    <row r="138" spans="2:13" ht="13.5" customHeight="1">
      <c r="B138" s="60" t="s">
        <v>262</v>
      </c>
      <c r="C138" s="60"/>
      <c r="D138" s="60"/>
      <c r="E138" s="66"/>
      <c r="F138" s="66"/>
      <c r="G138" s="66"/>
      <c r="H138" s="33"/>
      <c r="I138" s="34">
        <f>SUM(I139)</f>
        <v>0</v>
      </c>
      <c r="J138" s="34">
        <f>SUM(J139)</f>
        <v>11601</v>
      </c>
      <c r="K138" s="34">
        <f>SUM(K139)</f>
        <v>2772</v>
      </c>
      <c r="L138" s="26">
        <f t="shared" si="5"/>
        <v>0.23894491854150504</v>
      </c>
      <c r="M138" s="25">
        <f>K138/K339</f>
        <v>0.0003248155471288341</v>
      </c>
    </row>
    <row r="139" spans="2:13" ht="12" customHeight="1">
      <c r="B139" s="62" t="s">
        <v>263</v>
      </c>
      <c r="C139" s="62"/>
      <c r="D139" s="62"/>
      <c r="E139" s="65" t="s">
        <v>264</v>
      </c>
      <c r="F139" s="65"/>
      <c r="G139" s="65"/>
      <c r="H139" s="33"/>
      <c r="I139" s="34">
        <v>0</v>
      </c>
      <c r="J139" s="34">
        <v>11601</v>
      </c>
      <c r="K139" s="34">
        <v>2772</v>
      </c>
      <c r="L139" s="26">
        <f t="shared" si="5"/>
        <v>0.23894491854150504</v>
      </c>
      <c r="M139" s="25">
        <f>K139/K339</f>
        <v>0.0003248155471288341</v>
      </c>
    </row>
    <row r="140" spans="2:13" ht="12.75">
      <c r="B140" s="52" t="s">
        <v>265</v>
      </c>
      <c r="C140" s="52"/>
      <c r="D140" s="52"/>
      <c r="E140" s="53" t="s">
        <v>266</v>
      </c>
      <c r="F140" s="53"/>
      <c r="G140" s="53"/>
      <c r="H140" s="7"/>
      <c r="I140" s="20">
        <v>0</v>
      </c>
      <c r="J140" s="20">
        <f>SUM(J141)</f>
        <v>1000</v>
      </c>
      <c r="K140" s="20">
        <f>SUM(K141)</f>
        <v>0</v>
      </c>
      <c r="L140" s="25">
        <f t="shared" si="5"/>
        <v>0</v>
      </c>
      <c r="M140" s="25">
        <f>K140/K339</f>
        <v>0</v>
      </c>
    </row>
    <row r="141" spans="2:13" ht="12.75" customHeight="1">
      <c r="B141" s="49" t="s">
        <v>267</v>
      </c>
      <c r="C141" s="49"/>
      <c r="D141" s="49"/>
      <c r="E141" s="50" t="s">
        <v>268</v>
      </c>
      <c r="F141" s="50"/>
      <c r="G141" s="50"/>
      <c r="H141" s="16"/>
      <c r="I141" s="20">
        <v>0</v>
      </c>
      <c r="J141" s="20">
        <v>1000</v>
      </c>
      <c r="K141" s="20">
        <v>0</v>
      </c>
      <c r="L141" s="14">
        <f t="shared" si="5"/>
        <v>0</v>
      </c>
      <c r="M141" s="26">
        <f>K141/K339</f>
        <v>0</v>
      </c>
    </row>
    <row r="142" spans="2:13" ht="12.75" customHeight="1">
      <c r="B142" s="52" t="s">
        <v>269</v>
      </c>
      <c r="C142" s="52"/>
      <c r="D142" s="52"/>
      <c r="E142" s="53" t="s">
        <v>270</v>
      </c>
      <c r="F142" s="53"/>
      <c r="G142" s="53"/>
      <c r="H142" s="7"/>
      <c r="I142" s="20">
        <v>6797.12</v>
      </c>
      <c r="J142" s="20">
        <f>SUM(J143:J145)</f>
        <v>20500</v>
      </c>
      <c r="K142" s="20">
        <f>SUM(K143:K145)</f>
        <v>10250.939999999999</v>
      </c>
      <c r="L142" s="25">
        <f t="shared" si="5"/>
        <v>0.5000458536585365</v>
      </c>
      <c r="M142" s="25">
        <f>K142/K339</f>
        <v>0.001201177736177796</v>
      </c>
    </row>
    <row r="143" spans="2:13" ht="12.75" customHeight="1">
      <c r="B143" s="49" t="s">
        <v>271</v>
      </c>
      <c r="C143" s="49"/>
      <c r="D143" s="49"/>
      <c r="E143" s="50" t="s">
        <v>272</v>
      </c>
      <c r="F143" s="50"/>
      <c r="G143" s="50"/>
      <c r="H143" s="16"/>
      <c r="I143" s="20">
        <v>5940.88</v>
      </c>
      <c r="J143" s="20">
        <v>6500</v>
      </c>
      <c r="K143" s="20">
        <v>6468.94</v>
      </c>
      <c r="L143" s="14">
        <f t="shared" si="5"/>
        <v>0.9952215384615384</v>
      </c>
      <c r="M143" s="25">
        <f>K143/K339</f>
        <v>0.0007580130899868686</v>
      </c>
    </row>
    <row r="144" spans="2:13" ht="12.75" customHeight="1">
      <c r="B144" s="49" t="s">
        <v>273</v>
      </c>
      <c r="C144" s="49"/>
      <c r="D144" s="49"/>
      <c r="E144" s="50" t="s">
        <v>274</v>
      </c>
      <c r="F144" s="50"/>
      <c r="G144" s="50"/>
      <c r="H144" s="16"/>
      <c r="I144" s="20">
        <v>0</v>
      </c>
      <c r="J144" s="20">
        <v>500</v>
      </c>
      <c r="K144" s="20">
        <v>0</v>
      </c>
      <c r="L144" s="26">
        <f t="shared" si="5"/>
        <v>0</v>
      </c>
      <c r="M144" s="25">
        <f>K144/K339</f>
        <v>0</v>
      </c>
    </row>
    <row r="145" spans="2:13" ht="12.75" customHeight="1">
      <c r="B145" s="51" t="s">
        <v>275</v>
      </c>
      <c r="C145" s="51"/>
      <c r="D145" s="51"/>
      <c r="E145" s="50" t="s">
        <v>276</v>
      </c>
      <c r="F145" s="50"/>
      <c r="G145" s="50"/>
      <c r="H145" s="16"/>
      <c r="I145" s="20">
        <v>856.24</v>
      </c>
      <c r="J145" s="20">
        <v>13500</v>
      </c>
      <c r="K145" s="20">
        <v>3782</v>
      </c>
      <c r="L145" s="26">
        <f t="shared" si="5"/>
        <v>0.28014814814814815</v>
      </c>
      <c r="M145" s="25">
        <f>K145/K339</f>
        <v>0.00044316464619092733</v>
      </c>
    </row>
    <row r="146" spans="2:13" ht="55.5" customHeight="1">
      <c r="B146" s="55" t="s">
        <v>277</v>
      </c>
      <c r="C146" s="55"/>
      <c r="D146" s="55"/>
      <c r="E146" s="57" t="s">
        <v>278</v>
      </c>
      <c r="F146" s="57"/>
      <c r="G146" s="57"/>
      <c r="H146" s="4"/>
      <c r="I146" s="18">
        <f>SUM(I147)</f>
        <v>11975.21</v>
      </c>
      <c r="J146" s="18">
        <f>SUM(J147)</f>
        <v>20000</v>
      </c>
      <c r="K146" s="18">
        <f>SUM(K147)</f>
        <v>12003.33</v>
      </c>
      <c r="L146" s="27">
        <f t="shared" si="5"/>
        <v>0.6001665</v>
      </c>
      <c r="M146" s="27">
        <f>K146/K339</f>
        <v>0.00140651811014356</v>
      </c>
    </row>
    <row r="147" spans="2:13" ht="27.75" customHeight="1">
      <c r="B147" s="52" t="s">
        <v>279</v>
      </c>
      <c r="C147" s="52"/>
      <c r="D147" s="52"/>
      <c r="E147" s="59" t="s">
        <v>280</v>
      </c>
      <c r="F147" s="59"/>
      <c r="G147" s="59"/>
      <c r="H147" s="7"/>
      <c r="I147" s="20">
        <f>SUM(I148:I149)</f>
        <v>11975.21</v>
      </c>
      <c r="J147" s="20">
        <f>SUM(J148:J149)</f>
        <v>20000</v>
      </c>
      <c r="K147" s="20">
        <f>SUM(K148:K149)</f>
        <v>12003.33</v>
      </c>
      <c r="L147" s="35">
        <f t="shared" si="5"/>
        <v>0.6001665</v>
      </c>
      <c r="M147" s="25">
        <f>K147/K339</f>
        <v>0.00140651811014356</v>
      </c>
    </row>
    <row r="148" spans="2:13" ht="12.75">
      <c r="B148" s="51" t="s">
        <v>281</v>
      </c>
      <c r="C148" s="51"/>
      <c r="D148" s="51"/>
      <c r="E148" s="50" t="s">
        <v>282</v>
      </c>
      <c r="F148" s="50"/>
      <c r="G148" s="50"/>
      <c r="H148" s="16"/>
      <c r="I148" s="20">
        <v>3330.57</v>
      </c>
      <c r="J148" s="20">
        <v>7000</v>
      </c>
      <c r="K148" s="20">
        <v>2323</v>
      </c>
      <c r="L148" s="36">
        <f t="shared" si="5"/>
        <v>0.33185714285714285</v>
      </c>
      <c r="M148" s="36">
        <f>K148/K339</f>
        <v>0.00027220292784281444</v>
      </c>
    </row>
    <row r="149" spans="2:13" ht="12.75">
      <c r="B149" s="51" t="s">
        <v>283</v>
      </c>
      <c r="C149" s="51"/>
      <c r="D149" s="51"/>
      <c r="E149" s="50" t="s">
        <v>284</v>
      </c>
      <c r="F149" s="50"/>
      <c r="G149" s="50"/>
      <c r="H149" s="16"/>
      <c r="I149" s="20">
        <v>8644.64</v>
      </c>
      <c r="J149" s="20">
        <v>13000</v>
      </c>
      <c r="K149" s="20">
        <v>9680.33</v>
      </c>
      <c r="L149" s="26">
        <f t="shared" si="5"/>
        <v>0.7446407692307693</v>
      </c>
      <c r="M149" s="26">
        <f>K149/K339</f>
        <v>0.0011343151823007456</v>
      </c>
    </row>
    <row r="150" spans="2:13" ht="12.75">
      <c r="B150" s="55" t="s">
        <v>285</v>
      </c>
      <c r="C150" s="55"/>
      <c r="D150" s="55"/>
      <c r="E150" s="56" t="s">
        <v>286</v>
      </c>
      <c r="F150" s="56"/>
      <c r="G150" s="56"/>
      <c r="H150" s="4"/>
      <c r="I150" s="18">
        <f>SUM(I151)</f>
        <v>72553.12</v>
      </c>
      <c r="J150" s="18">
        <f>SUM(J151,J154)</f>
        <v>347700</v>
      </c>
      <c r="K150" s="18">
        <f>SUM(K151,K154)</f>
        <v>94291.72</v>
      </c>
      <c r="L150" s="27">
        <f t="shared" si="5"/>
        <v>0.2711870002876043</v>
      </c>
      <c r="M150" s="27">
        <f>K150/K339</f>
        <v>0.011048851595064513</v>
      </c>
    </row>
    <row r="151" spans="2:13" ht="12.75">
      <c r="B151" s="52" t="s">
        <v>287</v>
      </c>
      <c r="C151" s="52"/>
      <c r="D151" s="52"/>
      <c r="E151" s="59" t="s">
        <v>288</v>
      </c>
      <c r="F151" s="59"/>
      <c r="G151" s="59"/>
      <c r="H151" s="7"/>
      <c r="I151" s="20">
        <v>72553.12</v>
      </c>
      <c r="J151" s="20">
        <f>SUM(J152:J153)</f>
        <v>150000</v>
      </c>
      <c r="K151" s="20">
        <f>SUM(K152:K153)</f>
        <v>94291.72</v>
      </c>
      <c r="L151" s="25">
        <f t="shared" si="5"/>
        <v>0.6286114666666667</v>
      </c>
      <c r="M151" s="25">
        <f>K151/K339</f>
        <v>0.011048851595064513</v>
      </c>
    </row>
    <row r="152" spans="2:13" ht="12.75">
      <c r="B152" s="51" t="s">
        <v>289</v>
      </c>
      <c r="C152" s="51"/>
      <c r="D152" s="51"/>
      <c r="E152" s="50" t="s">
        <v>290</v>
      </c>
      <c r="F152" s="50"/>
      <c r="G152" s="50"/>
      <c r="H152" s="16"/>
      <c r="I152" s="20">
        <v>200</v>
      </c>
      <c r="J152" s="20">
        <v>5000</v>
      </c>
      <c r="K152" s="20">
        <v>0</v>
      </c>
      <c r="L152" s="26">
        <f t="shared" si="5"/>
        <v>0</v>
      </c>
      <c r="M152" s="25">
        <f>K152/K339</f>
        <v>0</v>
      </c>
    </row>
    <row r="153" spans="2:13" ht="25.5" customHeight="1">
      <c r="B153" s="51" t="s">
        <v>291</v>
      </c>
      <c r="C153" s="51"/>
      <c r="D153" s="51"/>
      <c r="E153" s="58" t="s">
        <v>292</v>
      </c>
      <c r="F153" s="58"/>
      <c r="G153" s="58"/>
      <c r="H153" s="16"/>
      <c r="I153" s="20">
        <v>72353.12</v>
      </c>
      <c r="J153" s="20">
        <v>145000</v>
      </c>
      <c r="K153" s="20">
        <v>94291.72</v>
      </c>
      <c r="L153" s="26">
        <f t="shared" si="5"/>
        <v>0.650287724137931</v>
      </c>
      <c r="M153" s="25">
        <f>K153/K339</f>
        <v>0.011048851595064513</v>
      </c>
    </row>
    <row r="154" spans="2:13" ht="14.25" customHeight="1">
      <c r="B154" s="64" t="s">
        <v>293</v>
      </c>
      <c r="C154" s="64"/>
      <c r="D154" s="64"/>
      <c r="E154" s="58"/>
      <c r="F154" s="58"/>
      <c r="G154" s="58"/>
      <c r="H154" s="16"/>
      <c r="I154" s="20">
        <f>SUM(I155)</f>
        <v>0</v>
      </c>
      <c r="J154" s="20">
        <f>SUM(J155)</f>
        <v>197700</v>
      </c>
      <c r="K154" s="20">
        <f>SUM(K155)</f>
        <v>0</v>
      </c>
      <c r="L154" s="26">
        <f t="shared" si="5"/>
        <v>0</v>
      </c>
      <c r="M154" s="25">
        <f>K154/K338</f>
        <v>0</v>
      </c>
    </row>
    <row r="155" spans="2:13" ht="14.25" customHeight="1">
      <c r="B155" s="51" t="s">
        <v>294</v>
      </c>
      <c r="C155" s="51"/>
      <c r="D155" s="51"/>
      <c r="E155" s="58"/>
      <c r="F155" s="58"/>
      <c r="G155" s="58"/>
      <c r="H155" s="16"/>
      <c r="I155" s="20">
        <v>0</v>
      </c>
      <c r="J155" s="20">
        <v>197700</v>
      </c>
      <c r="K155" s="20">
        <v>0</v>
      </c>
      <c r="L155" s="26">
        <f t="shared" si="5"/>
        <v>0</v>
      </c>
      <c r="M155" s="25">
        <f>K155/K339</f>
        <v>0</v>
      </c>
    </row>
    <row r="156" spans="2:13" ht="12.75">
      <c r="B156" s="55" t="s">
        <v>295</v>
      </c>
      <c r="C156" s="55"/>
      <c r="D156" s="55"/>
      <c r="E156" s="56" t="s">
        <v>296</v>
      </c>
      <c r="F156" s="56"/>
      <c r="G156" s="56"/>
      <c r="H156" s="4"/>
      <c r="I156" s="18">
        <f aca="true" t="shared" si="7" ref="I156:K157">SUM(I157)</f>
        <v>0</v>
      </c>
      <c r="J156" s="18">
        <f t="shared" si="7"/>
        <v>52886</v>
      </c>
      <c r="K156" s="18">
        <f t="shared" si="7"/>
        <v>0</v>
      </c>
      <c r="L156" s="27">
        <f t="shared" si="5"/>
        <v>0</v>
      </c>
      <c r="M156" s="27">
        <f>K156/K339</f>
        <v>0</v>
      </c>
    </row>
    <row r="157" spans="2:13" ht="16.5" customHeight="1">
      <c r="B157" s="52" t="s">
        <v>297</v>
      </c>
      <c r="C157" s="52"/>
      <c r="D157" s="52"/>
      <c r="E157" s="53" t="s">
        <v>298</v>
      </c>
      <c r="F157" s="53"/>
      <c r="G157" s="53"/>
      <c r="H157" s="7"/>
      <c r="I157" s="20">
        <f t="shared" si="7"/>
        <v>0</v>
      </c>
      <c r="J157" s="20">
        <f t="shared" si="7"/>
        <v>52886</v>
      </c>
      <c r="K157" s="20">
        <f t="shared" si="7"/>
        <v>0</v>
      </c>
      <c r="L157" s="37">
        <f t="shared" si="5"/>
        <v>0</v>
      </c>
      <c r="M157" s="37">
        <f>K157/K339</f>
        <v>0</v>
      </c>
    </row>
    <row r="158" spans="2:13" ht="12.75" customHeight="1">
      <c r="B158" s="49" t="s">
        <v>299</v>
      </c>
      <c r="C158" s="49"/>
      <c r="D158" s="49"/>
      <c r="E158" s="50" t="s">
        <v>300</v>
      </c>
      <c r="F158" s="50"/>
      <c r="G158" s="50"/>
      <c r="H158" s="16"/>
      <c r="I158" s="20">
        <v>0</v>
      </c>
      <c r="J158" s="20">
        <v>52886</v>
      </c>
      <c r="K158" s="20">
        <v>0</v>
      </c>
      <c r="L158" s="36">
        <f t="shared" si="5"/>
        <v>0</v>
      </c>
      <c r="M158" s="36">
        <f>K158/K339</f>
        <v>0</v>
      </c>
    </row>
    <row r="159" spans="2:13" ht="12.75">
      <c r="B159" s="55" t="s">
        <v>301</v>
      </c>
      <c r="C159" s="55"/>
      <c r="D159" s="55"/>
      <c r="E159" s="56" t="s">
        <v>302</v>
      </c>
      <c r="F159" s="56"/>
      <c r="G159" s="56"/>
      <c r="H159" s="4"/>
      <c r="I159" s="18">
        <f>SUM(I160,I186,I193,I195,I217,I219,I223)</f>
        <v>1870691.6800000002</v>
      </c>
      <c r="J159" s="18">
        <f>SUM(J160,J186,J193,J195,J217,J219,J223)</f>
        <v>4079512</v>
      </c>
      <c r="K159" s="18">
        <f>SUM(K160,K186,K193,K195,K217,K219,K223)</f>
        <v>1494554.04</v>
      </c>
      <c r="L159" s="27">
        <f aca="true" t="shared" si="8" ref="L159:L178">K159/J159</f>
        <v>0.36635608376688195</v>
      </c>
      <c r="M159" s="27">
        <f>K159/K339</f>
        <v>0.17512784567684322</v>
      </c>
    </row>
    <row r="160" spans="2:13" ht="12.75" customHeight="1">
      <c r="B160" s="52" t="s">
        <v>303</v>
      </c>
      <c r="C160" s="52"/>
      <c r="D160" s="52"/>
      <c r="E160" s="53" t="s">
        <v>304</v>
      </c>
      <c r="F160" s="53"/>
      <c r="G160" s="53"/>
      <c r="H160" s="7"/>
      <c r="I160" s="20">
        <f>SUM(I161:I185)</f>
        <v>1119279.44</v>
      </c>
      <c r="J160" s="20">
        <f>SUM(J161:J185)</f>
        <v>2235670</v>
      </c>
      <c r="K160" s="20">
        <f>SUM(K161:K185)</f>
        <v>660664.27</v>
      </c>
      <c r="L160" s="25">
        <f t="shared" si="8"/>
        <v>0.29551063886888496</v>
      </c>
      <c r="M160" s="25">
        <f>K160/K339</f>
        <v>0.07741487241288665</v>
      </c>
    </row>
    <row r="161" spans="2:13" ht="12.75" customHeight="1">
      <c r="B161" s="49" t="s">
        <v>305</v>
      </c>
      <c r="C161" s="49"/>
      <c r="D161" s="49"/>
      <c r="E161" s="50" t="s">
        <v>306</v>
      </c>
      <c r="F161" s="50"/>
      <c r="G161" s="50"/>
      <c r="H161" s="16"/>
      <c r="I161" s="20">
        <v>107.99</v>
      </c>
      <c r="J161" s="20">
        <v>6000</v>
      </c>
      <c r="K161" s="20">
        <v>121.18</v>
      </c>
      <c r="L161" s="14">
        <f t="shared" si="8"/>
        <v>0.02019666666666667</v>
      </c>
      <c r="M161" s="25">
        <f>K161/K339</f>
        <v>1.4199548340935108E-05</v>
      </c>
    </row>
    <row r="162" spans="2:13" ht="12" customHeight="1">
      <c r="B162" s="49" t="s">
        <v>307</v>
      </c>
      <c r="C162" s="49"/>
      <c r="D162" s="49"/>
      <c r="E162" s="50" t="s">
        <v>308</v>
      </c>
      <c r="F162" s="50"/>
      <c r="G162" s="50"/>
      <c r="H162" s="16"/>
      <c r="I162" s="20">
        <v>379431.5</v>
      </c>
      <c r="J162" s="20">
        <v>826780</v>
      </c>
      <c r="K162" s="20">
        <v>415074.65</v>
      </c>
      <c r="L162" s="14">
        <f t="shared" si="8"/>
        <v>0.5020376037156197</v>
      </c>
      <c r="M162" s="25">
        <f>K162/K339</f>
        <v>0.04863733749605315</v>
      </c>
    </row>
    <row r="163" spans="2:13" ht="12.75" customHeight="1">
      <c r="B163" s="49" t="s">
        <v>309</v>
      </c>
      <c r="C163" s="49"/>
      <c r="D163" s="49"/>
      <c r="E163" s="50" t="s">
        <v>310</v>
      </c>
      <c r="F163" s="50"/>
      <c r="G163" s="50"/>
      <c r="H163" s="16"/>
      <c r="I163" s="20">
        <v>55649.47</v>
      </c>
      <c r="J163" s="20">
        <v>64400</v>
      </c>
      <c r="K163" s="20">
        <v>57858.88</v>
      </c>
      <c r="L163" s="14">
        <f t="shared" si="8"/>
        <v>0.8984298136645962</v>
      </c>
      <c r="M163" s="25">
        <f>K163/K339</f>
        <v>0.006779748832417589</v>
      </c>
    </row>
    <row r="164" spans="2:13" ht="12.75" customHeight="1">
      <c r="B164" s="49" t="s">
        <v>311</v>
      </c>
      <c r="C164" s="49"/>
      <c r="D164" s="49"/>
      <c r="E164" s="50" t="s">
        <v>312</v>
      </c>
      <c r="F164" s="50"/>
      <c r="G164" s="50"/>
      <c r="H164" s="16"/>
      <c r="I164" s="20">
        <v>63811.8</v>
      </c>
      <c r="J164" s="20">
        <v>129960</v>
      </c>
      <c r="K164" s="20">
        <v>68075.29</v>
      </c>
      <c r="L164" s="14">
        <f t="shared" si="8"/>
        <v>0.5238172514619882</v>
      </c>
      <c r="M164" s="25">
        <f>K164/K339</f>
        <v>0.00797688043553537</v>
      </c>
    </row>
    <row r="165" spans="2:13" ht="12.75" customHeight="1">
      <c r="B165" s="49" t="s">
        <v>313</v>
      </c>
      <c r="C165" s="49"/>
      <c r="D165" s="49"/>
      <c r="E165" s="50" t="s">
        <v>314</v>
      </c>
      <c r="F165" s="50"/>
      <c r="G165" s="50"/>
      <c r="H165" s="16"/>
      <c r="I165" s="20">
        <v>8707.33</v>
      </c>
      <c r="J165" s="20">
        <v>21630</v>
      </c>
      <c r="K165" s="20">
        <v>11280.22</v>
      </c>
      <c r="L165" s="14">
        <f t="shared" si="8"/>
        <v>0.5215080906148867</v>
      </c>
      <c r="M165" s="25">
        <f>K165/K339</f>
        <v>0.0013217860140813914</v>
      </c>
    </row>
    <row r="166" spans="2:13" ht="12" customHeight="1">
      <c r="B166" s="49" t="s">
        <v>315</v>
      </c>
      <c r="C166" s="49"/>
      <c r="D166" s="49"/>
      <c r="E166" s="50" t="s">
        <v>316</v>
      </c>
      <c r="F166" s="50"/>
      <c r="G166" s="50"/>
      <c r="H166" s="16"/>
      <c r="I166" s="20">
        <v>700</v>
      </c>
      <c r="J166" s="20">
        <v>0</v>
      </c>
      <c r="K166" s="20">
        <v>0</v>
      </c>
      <c r="L166" s="26">
        <v>0</v>
      </c>
      <c r="M166" s="25">
        <f>K166/K339</f>
        <v>0</v>
      </c>
    </row>
    <row r="167" spans="2:13" ht="12.75" customHeight="1">
      <c r="B167" s="49" t="s">
        <v>317</v>
      </c>
      <c r="C167" s="49"/>
      <c r="D167" s="49"/>
      <c r="E167" s="50" t="s">
        <v>318</v>
      </c>
      <c r="F167" s="50"/>
      <c r="G167" s="50"/>
      <c r="H167" s="16"/>
      <c r="I167" s="20">
        <v>6896.93</v>
      </c>
      <c r="J167" s="20">
        <v>32500</v>
      </c>
      <c r="K167" s="20">
        <v>16834.32</v>
      </c>
      <c r="L167" s="14">
        <f t="shared" si="8"/>
        <v>0.5179790769230769</v>
      </c>
      <c r="M167" s="25">
        <f>K167/K339</f>
        <v>0.0019726005993296806</v>
      </c>
    </row>
    <row r="168" spans="2:13" ht="12.75" customHeight="1">
      <c r="B168" s="49" t="s">
        <v>319</v>
      </c>
      <c r="C168" s="49"/>
      <c r="D168" s="49"/>
      <c r="E168" s="50" t="s">
        <v>320</v>
      </c>
      <c r="F168" s="50"/>
      <c r="G168" s="50"/>
      <c r="H168" s="16"/>
      <c r="I168" s="20">
        <v>323.73</v>
      </c>
      <c r="J168" s="20">
        <v>1550</v>
      </c>
      <c r="K168" s="20">
        <v>169</v>
      </c>
      <c r="L168" s="14">
        <f t="shared" si="8"/>
        <v>0.10903225806451614</v>
      </c>
      <c r="M168" s="25">
        <f>K168/K339</f>
        <v>1.9802968060884907E-05</v>
      </c>
    </row>
    <row r="169" spans="2:13" ht="12.75" customHeight="1">
      <c r="B169" s="49" t="s">
        <v>321</v>
      </c>
      <c r="C169" s="49"/>
      <c r="D169" s="49"/>
      <c r="E169" s="50" t="s">
        <v>322</v>
      </c>
      <c r="F169" s="50"/>
      <c r="G169" s="50"/>
      <c r="H169" s="16"/>
      <c r="I169" s="20">
        <v>32132.28</v>
      </c>
      <c r="J169" s="20">
        <v>44000</v>
      </c>
      <c r="K169" s="20">
        <v>31706.75</v>
      </c>
      <c r="L169" s="14">
        <f t="shared" si="8"/>
        <v>0.7206079545454546</v>
      </c>
      <c r="M169" s="25">
        <f>K169/K339</f>
        <v>0.0037153121749376483</v>
      </c>
    </row>
    <row r="170" spans="2:13" ht="12.75" customHeight="1">
      <c r="B170" s="49" t="s">
        <v>323</v>
      </c>
      <c r="C170" s="49"/>
      <c r="D170" s="49"/>
      <c r="E170" s="50" t="s">
        <v>324</v>
      </c>
      <c r="F170" s="50"/>
      <c r="G170" s="50"/>
      <c r="H170" s="16"/>
      <c r="I170" s="20">
        <v>2499.28</v>
      </c>
      <c r="J170" s="20">
        <v>21500</v>
      </c>
      <c r="K170" s="20">
        <v>2292.38</v>
      </c>
      <c r="L170" s="14">
        <f t="shared" si="8"/>
        <v>0.10662232558139535</v>
      </c>
      <c r="M170" s="25">
        <f>K170/K339</f>
        <v>0.0002686149581266944</v>
      </c>
    </row>
    <row r="171" spans="2:13" ht="12.75" customHeight="1">
      <c r="B171" s="49" t="s">
        <v>325</v>
      </c>
      <c r="C171" s="49"/>
      <c r="D171" s="49"/>
      <c r="E171" s="50" t="s">
        <v>326</v>
      </c>
      <c r="F171" s="50"/>
      <c r="G171" s="50"/>
      <c r="H171" s="16"/>
      <c r="I171" s="20">
        <v>252</v>
      </c>
      <c r="J171" s="20">
        <v>1100</v>
      </c>
      <c r="K171" s="20">
        <v>192</v>
      </c>
      <c r="L171" s="14">
        <f t="shared" si="8"/>
        <v>0.17454545454545456</v>
      </c>
      <c r="M171" s="25">
        <f>K171/K339</f>
        <v>2.249804655437812E-05</v>
      </c>
    </row>
    <row r="172" spans="2:13" ht="12.75" customHeight="1">
      <c r="B172" s="51" t="s">
        <v>327</v>
      </c>
      <c r="C172" s="51"/>
      <c r="D172" s="51"/>
      <c r="E172" s="50" t="s">
        <v>328</v>
      </c>
      <c r="F172" s="50"/>
      <c r="G172" s="50"/>
      <c r="H172" s="16"/>
      <c r="I172" s="20">
        <v>8482.79</v>
      </c>
      <c r="J172" s="20">
        <v>20000</v>
      </c>
      <c r="K172" s="20">
        <v>14177.09</v>
      </c>
      <c r="L172" s="26">
        <f t="shared" si="8"/>
        <v>0.7088545</v>
      </c>
      <c r="M172" s="25">
        <f>K172/K339</f>
        <v>0.0016612334938833776</v>
      </c>
    </row>
    <row r="173" spans="2:13" ht="12.75" customHeight="1">
      <c r="B173" s="51" t="s">
        <v>329</v>
      </c>
      <c r="C173" s="51"/>
      <c r="D173" s="51"/>
      <c r="E173" s="50" t="s">
        <v>330</v>
      </c>
      <c r="F173" s="50"/>
      <c r="G173" s="50"/>
      <c r="H173" s="16"/>
      <c r="I173" s="20">
        <v>783.97</v>
      </c>
      <c r="J173" s="20">
        <v>1500</v>
      </c>
      <c r="K173" s="20">
        <v>263.52</v>
      </c>
      <c r="L173" s="26">
        <f t="shared" si="8"/>
        <v>0.17567999999999998</v>
      </c>
      <c r="M173" s="25">
        <f>K173/K339</f>
        <v>3.0878568895883965E-05</v>
      </c>
    </row>
    <row r="174" spans="2:13" ht="12.75" customHeight="1">
      <c r="B174" s="49" t="s">
        <v>331</v>
      </c>
      <c r="C174" s="49"/>
      <c r="D174" s="49"/>
      <c r="E174" s="50" t="s">
        <v>332</v>
      </c>
      <c r="F174" s="50"/>
      <c r="G174" s="50"/>
      <c r="H174" s="16"/>
      <c r="I174" s="20">
        <v>2126.7</v>
      </c>
      <c r="J174" s="20">
        <v>5000</v>
      </c>
      <c r="K174" s="20">
        <v>1506.86</v>
      </c>
      <c r="L174" s="14">
        <f t="shared" si="8"/>
        <v>0.301372</v>
      </c>
      <c r="M174" s="25">
        <f>K174/K339</f>
        <v>0.00017656982516109484</v>
      </c>
    </row>
    <row r="175" spans="2:13" ht="12.75" customHeight="1">
      <c r="B175" s="49" t="s">
        <v>333</v>
      </c>
      <c r="C175" s="49"/>
      <c r="D175" s="49"/>
      <c r="E175" s="50" t="s">
        <v>334</v>
      </c>
      <c r="F175" s="50"/>
      <c r="G175" s="50"/>
      <c r="H175" s="16"/>
      <c r="I175" s="20">
        <v>0</v>
      </c>
      <c r="J175" s="20">
        <v>1000</v>
      </c>
      <c r="K175" s="20">
        <v>0</v>
      </c>
      <c r="L175" s="14">
        <f t="shared" si="8"/>
        <v>0</v>
      </c>
      <c r="M175" s="25">
        <f>K175/K339</f>
        <v>0</v>
      </c>
    </row>
    <row r="176" spans="2:13" ht="12.75" customHeight="1">
      <c r="B176" s="49" t="s">
        <v>335</v>
      </c>
      <c r="C176" s="49"/>
      <c r="D176" s="49"/>
      <c r="E176" s="50" t="s">
        <v>336</v>
      </c>
      <c r="F176" s="50"/>
      <c r="G176" s="50"/>
      <c r="H176" s="16"/>
      <c r="I176" s="20">
        <v>793.45</v>
      </c>
      <c r="J176" s="20">
        <v>1500</v>
      </c>
      <c r="K176" s="20">
        <v>551.63</v>
      </c>
      <c r="L176" s="14">
        <f t="shared" si="8"/>
        <v>0.3677533333333333</v>
      </c>
      <c r="M176" s="25">
        <f>K176/K339</f>
        <v>6.463852823328959E-05</v>
      </c>
    </row>
    <row r="177" spans="2:13" ht="12.75" customHeight="1">
      <c r="B177" s="49" t="s">
        <v>337</v>
      </c>
      <c r="C177" s="49"/>
      <c r="D177" s="49"/>
      <c r="E177" s="50" t="s">
        <v>338</v>
      </c>
      <c r="F177" s="50"/>
      <c r="G177" s="50"/>
      <c r="H177" s="16"/>
      <c r="I177" s="20">
        <v>1160</v>
      </c>
      <c r="J177" s="20">
        <v>3000</v>
      </c>
      <c r="K177" s="20">
        <v>0</v>
      </c>
      <c r="L177" s="14">
        <f t="shared" si="8"/>
        <v>0</v>
      </c>
      <c r="M177" s="25">
        <f>K177/K339</f>
        <v>0</v>
      </c>
    </row>
    <row r="178" spans="2:13" ht="12.75">
      <c r="B178" s="49" t="s">
        <v>339</v>
      </c>
      <c r="C178" s="49"/>
      <c r="D178" s="49"/>
      <c r="E178" s="50" t="s">
        <v>340</v>
      </c>
      <c r="F178" s="50"/>
      <c r="G178" s="50"/>
      <c r="H178" s="16"/>
      <c r="I178" s="20">
        <v>35700</v>
      </c>
      <c r="J178" s="20">
        <v>51250</v>
      </c>
      <c r="K178" s="20">
        <v>38438</v>
      </c>
      <c r="L178" s="14">
        <f t="shared" si="8"/>
        <v>0.7500097560975609</v>
      </c>
      <c r="M178" s="26">
        <f>K178/K339</f>
        <v>0.004504062049256178</v>
      </c>
    </row>
    <row r="179" spans="2:13" ht="12.75">
      <c r="B179" s="49" t="s">
        <v>341</v>
      </c>
      <c r="C179" s="49"/>
      <c r="D179" s="49"/>
      <c r="E179" s="50" t="s">
        <v>342</v>
      </c>
      <c r="F179" s="50"/>
      <c r="G179" s="50"/>
      <c r="H179" s="16"/>
      <c r="I179" s="20">
        <v>3</v>
      </c>
      <c r="J179" s="20">
        <v>0</v>
      </c>
      <c r="K179" s="20">
        <v>0</v>
      </c>
      <c r="L179" s="31" t="s">
        <v>343</v>
      </c>
      <c r="M179" s="26">
        <f>K179/K339</f>
        <v>0</v>
      </c>
    </row>
    <row r="180" spans="2:13" ht="12.75">
      <c r="B180" s="51" t="s">
        <v>344</v>
      </c>
      <c r="C180" s="51"/>
      <c r="D180" s="51"/>
      <c r="E180" s="50" t="s">
        <v>345</v>
      </c>
      <c r="F180" s="50"/>
      <c r="G180" s="50"/>
      <c r="H180" s="16"/>
      <c r="I180" s="20">
        <v>250</v>
      </c>
      <c r="J180" s="20">
        <v>0</v>
      </c>
      <c r="K180" s="20">
        <v>0</v>
      </c>
      <c r="L180" s="38" t="s">
        <v>346</v>
      </c>
      <c r="M180" s="26">
        <f>K180/K339</f>
        <v>0</v>
      </c>
    </row>
    <row r="181" spans="2:13" ht="12.75">
      <c r="B181" s="49" t="s">
        <v>347</v>
      </c>
      <c r="C181" s="49"/>
      <c r="D181" s="49"/>
      <c r="E181" s="58" t="s">
        <v>348</v>
      </c>
      <c r="F181" s="58"/>
      <c r="G181" s="58"/>
      <c r="H181" s="16"/>
      <c r="I181" s="20">
        <v>323.4</v>
      </c>
      <c r="J181" s="20">
        <v>1000</v>
      </c>
      <c r="K181" s="20">
        <v>254.8</v>
      </c>
      <c r="L181" s="14">
        <f>K181/J181</f>
        <v>0.2548</v>
      </c>
      <c r="M181" s="26">
        <f>K181/K339</f>
        <v>2.985678261487263E-05</v>
      </c>
    </row>
    <row r="182" spans="2:13" ht="12.75" customHeight="1">
      <c r="B182" s="49" t="s">
        <v>349</v>
      </c>
      <c r="C182" s="49"/>
      <c r="D182" s="49"/>
      <c r="E182" s="50" t="s">
        <v>350</v>
      </c>
      <c r="F182" s="50"/>
      <c r="G182" s="50"/>
      <c r="H182" s="16"/>
      <c r="I182" s="20">
        <v>1463.36</v>
      </c>
      <c r="J182" s="20">
        <v>2000</v>
      </c>
      <c r="K182" s="20">
        <v>1107.53</v>
      </c>
      <c r="L182" s="14">
        <f>K182/J182</f>
        <v>0.553765</v>
      </c>
      <c r="M182" s="26">
        <f>K182/K339</f>
        <v>0.0001297774036477625</v>
      </c>
    </row>
    <row r="183" spans="2:13" ht="12.75" customHeight="1">
      <c r="B183" s="49" t="s">
        <v>351</v>
      </c>
      <c r="C183" s="49"/>
      <c r="D183" s="49"/>
      <c r="E183" s="50" t="s">
        <v>352</v>
      </c>
      <c r="F183" s="50"/>
      <c r="G183" s="50"/>
      <c r="H183" s="16"/>
      <c r="I183" s="20">
        <v>517680.46</v>
      </c>
      <c r="J183" s="20">
        <v>730000</v>
      </c>
      <c r="K183" s="20">
        <v>0</v>
      </c>
      <c r="L183" s="14">
        <f>K183/J183</f>
        <v>0</v>
      </c>
      <c r="M183" s="26">
        <f>K183/K339</f>
        <v>0</v>
      </c>
    </row>
    <row r="184" spans="2:13" ht="12.75" customHeight="1">
      <c r="B184" s="49" t="s">
        <v>353</v>
      </c>
      <c r="C184" s="49"/>
      <c r="D184" s="49"/>
      <c r="E184" s="50" t="s">
        <v>354</v>
      </c>
      <c r="F184" s="50"/>
      <c r="G184" s="50"/>
      <c r="H184" s="16"/>
      <c r="I184" s="20">
        <v>0</v>
      </c>
      <c r="J184" s="20">
        <v>200000</v>
      </c>
      <c r="K184" s="20">
        <v>0</v>
      </c>
      <c r="L184" s="14">
        <v>0</v>
      </c>
      <c r="M184" s="26">
        <f>K184/K339</f>
        <v>0</v>
      </c>
    </row>
    <row r="185" spans="2:13" ht="12.75" customHeight="1">
      <c r="B185" s="49" t="s">
        <v>355</v>
      </c>
      <c r="C185" s="49"/>
      <c r="D185" s="49"/>
      <c r="E185" s="50" t="s">
        <v>356</v>
      </c>
      <c r="F185" s="50"/>
      <c r="G185" s="50"/>
      <c r="H185" s="16"/>
      <c r="I185" s="20">
        <v>0</v>
      </c>
      <c r="J185" s="20">
        <v>70000</v>
      </c>
      <c r="K185" s="20">
        <v>760.17</v>
      </c>
      <c r="L185" s="14">
        <v>0</v>
      </c>
      <c r="M185" s="26">
        <f>K185/K339</f>
        <v>8.907468775646675E-05</v>
      </c>
    </row>
    <row r="186" spans="2:13" ht="16.5" customHeight="1">
      <c r="B186" s="52" t="s">
        <v>357</v>
      </c>
      <c r="C186" s="52"/>
      <c r="D186" s="52"/>
      <c r="E186" s="53" t="s">
        <v>358</v>
      </c>
      <c r="F186" s="53"/>
      <c r="G186" s="53"/>
      <c r="H186" s="7"/>
      <c r="I186" s="20">
        <f>SUM(I187:I192)</f>
        <v>17432.5</v>
      </c>
      <c r="J186" s="20">
        <f>SUM(J187:J192)</f>
        <v>38200</v>
      </c>
      <c r="K186" s="20">
        <f>SUM(K187:K192)</f>
        <v>21294.83</v>
      </c>
      <c r="L186" s="25">
        <f aca="true" t="shared" si="9" ref="L186:L211">K186/J186</f>
        <v>0.5574562827225131</v>
      </c>
      <c r="M186" s="25">
        <f>K186/K339</f>
        <v>0.002495271232851916</v>
      </c>
    </row>
    <row r="187" spans="2:13" ht="12.75" customHeight="1">
      <c r="B187" s="49" t="s">
        <v>359</v>
      </c>
      <c r="C187" s="49"/>
      <c r="D187" s="49"/>
      <c r="E187" s="50" t="s">
        <v>360</v>
      </c>
      <c r="F187" s="50"/>
      <c r="G187" s="50"/>
      <c r="H187" s="16"/>
      <c r="I187" s="20">
        <v>12246.84</v>
      </c>
      <c r="J187" s="20">
        <v>28570</v>
      </c>
      <c r="K187" s="20">
        <v>14899.4</v>
      </c>
      <c r="L187" s="14">
        <f t="shared" si="9"/>
        <v>0.5215050752537627</v>
      </c>
      <c r="M187" s="25">
        <f>K187/K339</f>
        <v>0.0017458718480849028</v>
      </c>
    </row>
    <row r="188" spans="2:13" ht="12.75" customHeight="1">
      <c r="B188" s="49" t="s">
        <v>361</v>
      </c>
      <c r="C188" s="49"/>
      <c r="D188" s="49"/>
      <c r="E188" s="50" t="s">
        <v>362</v>
      </c>
      <c r="F188" s="50"/>
      <c r="G188" s="50"/>
      <c r="H188" s="16"/>
      <c r="I188" s="20">
        <v>1871.59</v>
      </c>
      <c r="J188" s="20">
        <v>2430</v>
      </c>
      <c r="K188" s="20">
        <v>2029.67</v>
      </c>
      <c r="L188" s="14">
        <f t="shared" si="9"/>
        <v>0.8352551440329219</v>
      </c>
      <c r="M188" s="25">
        <f>K188/K339</f>
        <v>0.00023783130286471167</v>
      </c>
    </row>
    <row r="189" spans="2:13" ht="12.75" customHeight="1">
      <c r="B189" s="49" t="s">
        <v>363</v>
      </c>
      <c r="C189" s="49"/>
      <c r="D189" s="49"/>
      <c r="E189" s="50" t="s">
        <v>364</v>
      </c>
      <c r="F189" s="50"/>
      <c r="G189" s="50"/>
      <c r="H189" s="16"/>
      <c r="I189" s="20">
        <v>1676.11</v>
      </c>
      <c r="J189" s="20">
        <v>4740</v>
      </c>
      <c r="K189" s="20">
        <v>2613.06</v>
      </c>
      <c r="L189" s="14">
        <f t="shared" si="9"/>
        <v>0.5512784810126582</v>
      </c>
      <c r="M189" s="25">
        <f>K189/K339</f>
        <v>0.00030619138296553795</v>
      </c>
    </row>
    <row r="190" spans="2:13" ht="12.75" customHeight="1">
      <c r="B190" s="49" t="s">
        <v>365</v>
      </c>
      <c r="C190" s="49"/>
      <c r="D190" s="49"/>
      <c r="E190" s="50" t="s">
        <v>366</v>
      </c>
      <c r="F190" s="50"/>
      <c r="G190" s="50"/>
      <c r="H190" s="16"/>
      <c r="I190" s="20">
        <v>238.46</v>
      </c>
      <c r="J190" s="20">
        <v>760</v>
      </c>
      <c r="K190" s="20">
        <v>552.7</v>
      </c>
      <c r="L190" s="14">
        <f t="shared" si="9"/>
        <v>0.7272368421052632</v>
      </c>
      <c r="M190" s="25">
        <f>K190/K339</f>
        <v>6.476390797189994E-05</v>
      </c>
    </row>
    <row r="191" spans="2:13" ht="12.75" customHeight="1">
      <c r="B191" s="49" t="s">
        <v>367</v>
      </c>
      <c r="C191" s="49"/>
      <c r="D191" s="49"/>
      <c r="E191" s="50" t="s">
        <v>368</v>
      </c>
      <c r="F191" s="50"/>
      <c r="G191" s="50"/>
      <c r="H191" s="16"/>
      <c r="I191" s="20">
        <v>12</v>
      </c>
      <c r="J191" s="20">
        <v>100</v>
      </c>
      <c r="K191" s="20">
        <v>0</v>
      </c>
      <c r="L191" s="14">
        <f t="shared" si="9"/>
        <v>0</v>
      </c>
      <c r="M191" s="25">
        <f>K191/K339</f>
        <v>0</v>
      </c>
    </row>
    <row r="192" spans="2:13" ht="12.75" customHeight="1">
      <c r="B192" s="49" t="s">
        <v>369</v>
      </c>
      <c r="C192" s="49"/>
      <c r="D192" s="49"/>
      <c r="E192" s="50" t="s">
        <v>370</v>
      </c>
      <c r="F192" s="50"/>
      <c r="G192" s="50"/>
      <c r="H192" s="16"/>
      <c r="I192" s="20">
        <v>1387.5</v>
      </c>
      <c r="J192" s="20">
        <v>1600</v>
      </c>
      <c r="K192" s="20">
        <v>1200</v>
      </c>
      <c r="L192" s="14">
        <f t="shared" si="9"/>
        <v>0.75</v>
      </c>
      <c r="M192" s="39">
        <f>K192/K339</f>
        <v>0.00014061279096486324</v>
      </c>
    </row>
    <row r="193" spans="2:13" ht="16.5" customHeight="1">
      <c r="B193" s="52" t="s">
        <v>371</v>
      </c>
      <c r="C193" s="52"/>
      <c r="D193" s="52"/>
      <c r="E193" s="53" t="s">
        <v>372</v>
      </c>
      <c r="F193" s="53"/>
      <c r="G193" s="53"/>
      <c r="H193" s="7"/>
      <c r="I193" s="20">
        <f>SUM(I194)</f>
        <v>125000</v>
      </c>
      <c r="J193" s="20">
        <f>SUM(J194)</f>
        <v>280000</v>
      </c>
      <c r="K193" s="20">
        <f>SUM(K194)</f>
        <v>140000</v>
      </c>
      <c r="L193" s="25">
        <f t="shared" si="9"/>
        <v>0.5</v>
      </c>
      <c r="M193" s="25">
        <f>K193/K339</f>
        <v>0.01640482561256738</v>
      </c>
    </row>
    <row r="194" spans="2:13" ht="26.25" customHeight="1">
      <c r="B194" s="49" t="s">
        <v>373</v>
      </c>
      <c r="C194" s="49"/>
      <c r="D194" s="49"/>
      <c r="E194" s="58" t="s">
        <v>374</v>
      </c>
      <c r="F194" s="58"/>
      <c r="G194" s="58"/>
      <c r="H194" s="16"/>
      <c r="I194" s="20">
        <v>125000</v>
      </c>
      <c r="J194" s="20">
        <v>280000</v>
      </c>
      <c r="K194" s="20">
        <v>140000</v>
      </c>
      <c r="L194" s="26">
        <f t="shared" si="9"/>
        <v>0.5</v>
      </c>
      <c r="M194" s="26">
        <f>K194/K339</f>
        <v>0.01640482561256738</v>
      </c>
    </row>
    <row r="195" spans="2:13" ht="16.5" customHeight="1">
      <c r="B195" s="52" t="s">
        <v>375</v>
      </c>
      <c r="C195" s="52"/>
      <c r="D195" s="52"/>
      <c r="E195" s="53" t="s">
        <v>376</v>
      </c>
      <c r="F195" s="53"/>
      <c r="G195" s="53"/>
      <c r="H195" s="7"/>
      <c r="I195" s="20">
        <f>SUM(I196:I216)</f>
        <v>553804.1300000001</v>
      </c>
      <c r="J195" s="20">
        <f>SUM(J196:J216)</f>
        <v>1398042</v>
      </c>
      <c r="K195" s="20">
        <f>SUM(K196:K216)</f>
        <v>603885.5399999999</v>
      </c>
      <c r="L195" s="25">
        <f t="shared" si="9"/>
        <v>0.43195092851287725</v>
      </c>
      <c r="M195" s="25">
        <f>K195/K339</f>
        <v>0.0707616926689363</v>
      </c>
    </row>
    <row r="196" spans="2:13" ht="12.75" customHeight="1">
      <c r="B196" s="49" t="s">
        <v>377</v>
      </c>
      <c r="C196" s="49"/>
      <c r="D196" s="49"/>
      <c r="E196" s="50" t="s">
        <v>378</v>
      </c>
      <c r="F196" s="50"/>
      <c r="G196" s="50"/>
      <c r="H196" s="16"/>
      <c r="I196" s="20">
        <v>333208.59</v>
      </c>
      <c r="J196" s="20">
        <v>767811</v>
      </c>
      <c r="K196" s="20">
        <v>375076.12</v>
      </c>
      <c r="L196" s="14">
        <f t="shared" si="9"/>
        <v>0.4885005815233176</v>
      </c>
      <c r="M196" s="25">
        <f>K196/K339</f>
        <v>0.04395041671455997</v>
      </c>
    </row>
    <row r="197" spans="2:13" ht="12.75" customHeight="1">
      <c r="B197" s="49" t="s">
        <v>379</v>
      </c>
      <c r="C197" s="49"/>
      <c r="D197" s="49"/>
      <c r="E197" s="50" t="s">
        <v>380</v>
      </c>
      <c r="F197" s="50"/>
      <c r="G197" s="50"/>
      <c r="H197" s="16"/>
      <c r="I197" s="20">
        <v>49016.92</v>
      </c>
      <c r="J197" s="20">
        <v>56634</v>
      </c>
      <c r="K197" s="20">
        <v>53201.88</v>
      </c>
      <c r="L197" s="14">
        <f t="shared" si="9"/>
        <v>0.9393982413391249</v>
      </c>
      <c r="M197" s="25">
        <f>K197/K339</f>
        <v>0.006234054026148115</v>
      </c>
    </row>
    <row r="198" spans="2:13" ht="12.75" customHeight="1">
      <c r="B198" s="49" t="s">
        <v>381</v>
      </c>
      <c r="C198" s="49"/>
      <c r="D198" s="49"/>
      <c r="E198" s="50" t="s">
        <v>382</v>
      </c>
      <c r="F198" s="50"/>
      <c r="G198" s="50"/>
      <c r="H198" s="16"/>
      <c r="I198" s="20">
        <v>66467.26</v>
      </c>
      <c r="J198" s="20">
        <v>127421</v>
      </c>
      <c r="K198" s="20">
        <v>67710.18</v>
      </c>
      <c r="L198" s="14">
        <f t="shared" si="9"/>
        <v>0.531389488388884</v>
      </c>
      <c r="M198" s="25">
        <f>K198/K339</f>
        <v>0.007934097822111052</v>
      </c>
    </row>
    <row r="199" spans="2:13" ht="12.75" customHeight="1">
      <c r="B199" s="49" t="s">
        <v>383</v>
      </c>
      <c r="C199" s="49"/>
      <c r="D199" s="49"/>
      <c r="E199" s="50" t="s">
        <v>384</v>
      </c>
      <c r="F199" s="50"/>
      <c r="G199" s="50"/>
      <c r="H199" s="16"/>
      <c r="I199" s="20">
        <v>9013.74</v>
      </c>
      <c r="J199" s="20">
        <v>20476</v>
      </c>
      <c r="K199" s="20">
        <v>8726.22</v>
      </c>
      <c r="L199" s="14">
        <f t="shared" si="9"/>
        <v>0.42616819691345964</v>
      </c>
      <c r="M199" s="25">
        <f>K199/K339</f>
        <v>0.0010225151239778407</v>
      </c>
    </row>
    <row r="200" spans="2:13" ht="12.75" customHeight="1">
      <c r="B200" s="49" t="s">
        <v>385</v>
      </c>
      <c r="C200" s="49"/>
      <c r="D200" s="49"/>
      <c r="E200" s="50" t="s">
        <v>386</v>
      </c>
      <c r="F200" s="50"/>
      <c r="G200" s="50"/>
      <c r="H200" s="16"/>
      <c r="I200" s="20">
        <v>10018.44</v>
      </c>
      <c r="J200" s="20">
        <v>2000</v>
      </c>
      <c r="K200" s="20">
        <v>1463.04</v>
      </c>
      <c r="L200" s="26">
        <f t="shared" si="9"/>
        <v>0.73152</v>
      </c>
      <c r="M200" s="25">
        <f>K200/K339</f>
        <v>0.00017143511474436126</v>
      </c>
    </row>
    <row r="201" spans="2:13" ht="12.75" customHeight="1">
      <c r="B201" s="49" t="s">
        <v>387</v>
      </c>
      <c r="C201" s="49"/>
      <c r="D201" s="49"/>
      <c r="E201" s="50" t="s">
        <v>388</v>
      </c>
      <c r="F201" s="50"/>
      <c r="G201" s="50"/>
      <c r="H201" s="16"/>
      <c r="I201" s="20">
        <v>9107.32</v>
      </c>
      <c r="J201" s="20">
        <v>27000</v>
      </c>
      <c r="K201" s="20">
        <v>15122.07</v>
      </c>
      <c r="L201" s="14">
        <f t="shared" si="9"/>
        <v>0.5600766666666667</v>
      </c>
      <c r="M201" s="25">
        <f>K201/K339</f>
        <v>0.0017719637232216914</v>
      </c>
    </row>
    <row r="202" spans="2:13" ht="12.75" customHeight="1">
      <c r="B202" s="49" t="s">
        <v>389</v>
      </c>
      <c r="C202" s="49"/>
      <c r="D202" s="49"/>
      <c r="E202" s="50" t="s">
        <v>390</v>
      </c>
      <c r="F202" s="50"/>
      <c r="G202" s="50"/>
      <c r="H202" s="16"/>
      <c r="I202" s="20">
        <v>378.47</v>
      </c>
      <c r="J202" s="20">
        <v>5000</v>
      </c>
      <c r="K202" s="20">
        <v>1171.95</v>
      </c>
      <c r="L202" s="14">
        <f t="shared" si="9"/>
        <v>0.23439000000000002</v>
      </c>
      <c r="M202" s="25">
        <f>K202/K339</f>
        <v>0.00013732596697605957</v>
      </c>
    </row>
    <row r="203" spans="2:13" ht="12.75" customHeight="1">
      <c r="B203" s="49" t="s">
        <v>391</v>
      </c>
      <c r="C203" s="49"/>
      <c r="D203" s="49"/>
      <c r="E203" s="50" t="s">
        <v>392</v>
      </c>
      <c r="F203" s="50"/>
      <c r="G203" s="50"/>
      <c r="H203" s="16"/>
      <c r="I203" s="20">
        <v>26077.98</v>
      </c>
      <c r="J203" s="20">
        <v>55000</v>
      </c>
      <c r="K203" s="20">
        <v>27393.47</v>
      </c>
      <c r="L203" s="14">
        <f t="shared" si="9"/>
        <v>0.49806309090909096</v>
      </c>
      <c r="M203" s="25">
        <f>K203/K339</f>
        <v>0.0032098935590935437</v>
      </c>
    </row>
    <row r="204" spans="2:13" ht="12.75" customHeight="1">
      <c r="B204" s="49" t="s">
        <v>393</v>
      </c>
      <c r="C204" s="49"/>
      <c r="D204" s="49"/>
      <c r="E204" s="50" t="s">
        <v>394</v>
      </c>
      <c r="F204" s="50"/>
      <c r="G204" s="50"/>
      <c r="H204" s="16"/>
      <c r="I204" s="20">
        <v>217.16</v>
      </c>
      <c r="J204" s="20">
        <v>2000</v>
      </c>
      <c r="K204" s="20">
        <v>0</v>
      </c>
      <c r="L204" s="14">
        <f t="shared" si="9"/>
        <v>0</v>
      </c>
      <c r="M204" s="25">
        <f>K204/K339</f>
        <v>0</v>
      </c>
    </row>
    <row r="205" spans="2:13" ht="12.75" customHeight="1">
      <c r="B205" s="49" t="s">
        <v>395</v>
      </c>
      <c r="C205" s="49"/>
      <c r="D205" s="49"/>
      <c r="E205" s="50" t="s">
        <v>396</v>
      </c>
      <c r="F205" s="50"/>
      <c r="G205" s="50"/>
      <c r="H205" s="16"/>
      <c r="I205" s="20">
        <v>0</v>
      </c>
      <c r="J205" s="20">
        <v>1000</v>
      </c>
      <c r="K205" s="20">
        <v>40</v>
      </c>
      <c r="L205" s="14">
        <f t="shared" si="9"/>
        <v>0.04</v>
      </c>
      <c r="M205" s="25">
        <f>K205/K339</f>
        <v>4.687093032162108E-06</v>
      </c>
    </row>
    <row r="206" spans="2:13" ht="12.75" customHeight="1">
      <c r="B206" s="51" t="s">
        <v>397</v>
      </c>
      <c r="C206" s="51"/>
      <c r="D206" s="51"/>
      <c r="E206" s="50" t="s">
        <v>398</v>
      </c>
      <c r="F206" s="50"/>
      <c r="G206" s="50"/>
      <c r="H206" s="16"/>
      <c r="I206" s="20">
        <v>8716.33</v>
      </c>
      <c r="J206" s="20">
        <v>20000</v>
      </c>
      <c r="K206" s="20">
        <v>11754.5</v>
      </c>
      <c r="L206" s="26">
        <f t="shared" si="9"/>
        <v>0.587725</v>
      </c>
      <c r="M206" s="25">
        <f>K206/K339</f>
        <v>0.0013773608761637375</v>
      </c>
    </row>
    <row r="207" spans="2:13" ht="12.75" customHeight="1">
      <c r="B207" s="51" t="s">
        <v>399</v>
      </c>
      <c r="C207" s="51"/>
      <c r="D207" s="51"/>
      <c r="E207" s="50" t="s">
        <v>400</v>
      </c>
      <c r="F207" s="50"/>
      <c r="G207" s="50"/>
      <c r="H207" s="16"/>
      <c r="I207" s="20">
        <v>354</v>
      </c>
      <c r="J207" s="20">
        <v>941</v>
      </c>
      <c r="K207" s="20">
        <v>6.1</v>
      </c>
      <c r="L207" s="26">
        <f t="shared" si="9"/>
        <v>0.006482465462274176</v>
      </c>
      <c r="M207" s="25">
        <f>K207/K339</f>
        <v>7.147816874047215E-07</v>
      </c>
    </row>
    <row r="208" spans="2:13" ht="12.75" customHeight="1">
      <c r="B208" s="49" t="s">
        <v>401</v>
      </c>
      <c r="C208" s="49"/>
      <c r="D208" s="49"/>
      <c r="E208" s="50" t="s">
        <v>402</v>
      </c>
      <c r="F208" s="50"/>
      <c r="G208" s="50"/>
      <c r="H208" s="16"/>
      <c r="I208" s="20">
        <v>1993.06</v>
      </c>
      <c r="J208" s="20">
        <v>4500</v>
      </c>
      <c r="K208" s="20">
        <v>2636.08</v>
      </c>
      <c r="L208" s="14">
        <f t="shared" si="9"/>
        <v>0.5857955555555555</v>
      </c>
      <c r="M208" s="25">
        <f>K208/K339</f>
        <v>0.00030888880500554725</v>
      </c>
    </row>
    <row r="209" spans="2:13" ht="12.75" customHeight="1">
      <c r="B209" s="49" t="s">
        <v>403</v>
      </c>
      <c r="C209" s="49"/>
      <c r="D209" s="49"/>
      <c r="E209" s="50" t="s">
        <v>404</v>
      </c>
      <c r="F209" s="50"/>
      <c r="G209" s="50"/>
      <c r="H209" s="16"/>
      <c r="I209" s="20">
        <v>552.99</v>
      </c>
      <c r="J209" s="20">
        <v>2000</v>
      </c>
      <c r="K209" s="20">
        <v>1269.33</v>
      </c>
      <c r="L209" s="14">
        <f t="shared" si="9"/>
        <v>0.6346649999999999</v>
      </c>
      <c r="M209" s="25">
        <f>K209/K339</f>
        <v>0.0001487366949628582</v>
      </c>
    </row>
    <row r="210" spans="2:13" ht="12.75" customHeight="1">
      <c r="B210" s="49" t="s">
        <v>405</v>
      </c>
      <c r="C210" s="49"/>
      <c r="D210" s="49"/>
      <c r="E210" s="50" t="s">
        <v>406</v>
      </c>
      <c r="F210" s="50"/>
      <c r="G210" s="50"/>
      <c r="H210" s="16"/>
      <c r="I210" s="20">
        <v>2677</v>
      </c>
      <c r="J210" s="20">
        <v>5500</v>
      </c>
      <c r="K210" s="20">
        <v>1933</v>
      </c>
      <c r="L210" s="14">
        <f t="shared" si="9"/>
        <v>0.35145454545454546</v>
      </c>
      <c r="M210" s="25">
        <f>K210/K339</f>
        <v>0.0002265037707792339</v>
      </c>
    </row>
    <row r="211" spans="2:13" ht="12.75" customHeight="1">
      <c r="B211" s="49" t="s">
        <v>407</v>
      </c>
      <c r="C211" s="49"/>
      <c r="D211" s="49"/>
      <c r="E211" s="50" t="s">
        <v>408</v>
      </c>
      <c r="F211" s="50"/>
      <c r="G211" s="50"/>
      <c r="H211" s="16"/>
      <c r="I211" s="20">
        <v>34350</v>
      </c>
      <c r="J211" s="20">
        <v>43000</v>
      </c>
      <c r="K211" s="20">
        <v>32250</v>
      </c>
      <c r="L211" s="14">
        <f t="shared" si="9"/>
        <v>0.75</v>
      </c>
      <c r="M211" s="25">
        <f>K211/K339</f>
        <v>0.0037789687571807</v>
      </c>
    </row>
    <row r="212" spans="2:13" ht="12.75" customHeight="1">
      <c r="B212" s="49" t="s">
        <v>409</v>
      </c>
      <c r="C212" s="49"/>
      <c r="D212" s="49"/>
      <c r="E212" s="50" t="s">
        <v>410</v>
      </c>
      <c r="F212" s="50"/>
      <c r="G212" s="50"/>
      <c r="H212" s="16"/>
      <c r="I212" s="20">
        <v>148.17</v>
      </c>
      <c r="J212" s="20">
        <v>0</v>
      </c>
      <c r="K212" s="20">
        <v>0</v>
      </c>
      <c r="L212" s="31" t="s">
        <v>411</v>
      </c>
      <c r="M212" s="25">
        <f>K212/K339</f>
        <v>0</v>
      </c>
    </row>
    <row r="213" spans="2:13" ht="12.75" customHeight="1">
      <c r="B213" s="51" t="s">
        <v>412</v>
      </c>
      <c r="C213" s="51"/>
      <c r="D213" s="51"/>
      <c r="E213" s="50" t="s">
        <v>413</v>
      </c>
      <c r="F213" s="50"/>
      <c r="G213" s="50"/>
      <c r="H213" s="16"/>
      <c r="I213" s="20">
        <v>750</v>
      </c>
      <c r="J213" s="20">
        <v>2200</v>
      </c>
      <c r="K213" s="20">
        <v>1844.55</v>
      </c>
      <c r="L213" s="26">
        <f aca="true" t="shared" si="10" ref="L213:L219">K213/J213</f>
        <v>0.8384318181818181</v>
      </c>
      <c r="M213" s="25">
        <f>K213/K339</f>
        <v>0.00021613943631186542</v>
      </c>
    </row>
    <row r="214" spans="2:13" ht="12.75">
      <c r="B214" s="49" t="s">
        <v>414</v>
      </c>
      <c r="C214" s="49"/>
      <c r="D214" s="49"/>
      <c r="E214" s="58" t="s">
        <v>415</v>
      </c>
      <c r="F214" s="58"/>
      <c r="G214" s="58"/>
      <c r="H214" s="16"/>
      <c r="I214" s="20">
        <v>158.41</v>
      </c>
      <c r="J214" s="20">
        <v>1500</v>
      </c>
      <c r="K214" s="20">
        <v>297.05</v>
      </c>
      <c r="L214" s="14">
        <f t="shared" si="10"/>
        <v>0.19803333333333334</v>
      </c>
      <c r="M214" s="26">
        <f>K214/K339</f>
        <v>3.480752463009386E-05</v>
      </c>
    </row>
    <row r="215" spans="2:13" ht="12.75">
      <c r="B215" s="49" t="s">
        <v>416</v>
      </c>
      <c r="C215" s="49"/>
      <c r="D215" s="49"/>
      <c r="E215" s="50" t="s">
        <v>417</v>
      </c>
      <c r="F215" s="50"/>
      <c r="G215" s="50"/>
      <c r="H215" s="16"/>
      <c r="I215" s="20">
        <v>598.29</v>
      </c>
      <c r="J215" s="20">
        <v>4059</v>
      </c>
      <c r="K215" s="20">
        <v>1990</v>
      </c>
      <c r="L215" s="14">
        <f t="shared" si="10"/>
        <v>0.49026853904902684</v>
      </c>
      <c r="M215" s="25">
        <f>K215/K339</f>
        <v>0.0002331828783500649</v>
      </c>
    </row>
    <row r="216" spans="2:13" ht="12.75">
      <c r="B216" s="49" t="s">
        <v>418</v>
      </c>
      <c r="C216" s="49"/>
      <c r="D216" s="49"/>
      <c r="E216" s="50" t="s">
        <v>419</v>
      </c>
      <c r="F216" s="50"/>
      <c r="G216" s="50"/>
      <c r="H216" s="16"/>
      <c r="I216" s="20">
        <v>0</v>
      </c>
      <c r="J216" s="20">
        <v>250000</v>
      </c>
      <c r="K216" s="20">
        <v>0</v>
      </c>
      <c r="L216" s="14">
        <f t="shared" si="10"/>
        <v>0</v>
      </c>
      <c r="M216" s="25">
        <f>K216/K339</f>
        <v>0</v>
      </c>
    </row>
    <row r="217" spans="2:13" ht="12.75">
      <c r="B217" s="52" t="s">
        <v>420</v>
      </c>
      <c r="C217" s="52"/>
      <c r="D217" s="52"/>
      <c r="E217" s="53" t="s">
        <v>421</v>
      </c>
      <c r="F217" s="53"/>
      <c r="G217" s="53"/>
      <c r="H217" s="7"/>
      <c r="I217" s="20">
        <f>SUM(I218)</f>
        <v>35306.01</v>
      </c>
      <c r="J217" s="20">
        <f>SUM(J218)</f>
        <v>90000</v>
      </c>
      <c r="K217" s="20">
        <f>SUM(K218)</f>
        <v>44207.29</v>
      </c>
      <c r="L217" s="25">
        <f t="shared" si="10"/>
        <v>0.4911921111111111</v>
      </c>
      <c r="M217" s="25">
        <f>K217/K339</f>
        <v>0.0051800920232442415</v>
      </c>
    </row>
    <row r="218" spans="2:13" ht="12.75">
      <c r="B218" s="51" t="s">
        <v>422</v>
      </c>
      <c r="C218" s="51"/>
      <c r="D218" s="51"/>
      <c r="E218" s="50" t="s">
        <v>423</v>
      </c>
      <c r="F218" s="50"/>
      <c r="G218" s="50"/>
      <c r="H218" s="16"/>
      <c r="I218" s="20">
        <v>35306.01</v>
      </c>
      <c r="J218" s="20">
        <v>90000</v>
      </c>
      <c r="K218" s="20">
        <v>44207.29</v>
      </c>
      <c r="L218" s="26">
        <f t="shared" si="10"/>
        <v>0.4911921111111111</v>
      </c>
      <c r="M218" s="25">
        <f>K218/K339</f>
        <v>0.0051800920232442415</v>
      </c>
    </row>
    <row r="219" spans="2:13" ht="16.5" customHeight="1">
      <c r="B219" s="52" t="s">
        <v>424</v>
      </c>
      <c r="C219" s="52"/>
      <c r="D219" s="52"/>
      <c r="E219" s="53" t="s">
        <v>425</v>
      </c>
      <c r="F219" s="53"/>
      <c r="G219" s="53"/>
      <c r="H219" s="7"/>
      <c r="I219" s="20">
        <f>SUM(I220:I222)</f>
        <v>3776</v>
      </c>
      <c r="J219" s="20">
        <f>SUM(J220:J222)</f>
        <v>11600</v>
      </c>
      <c r="K219" s="20">
        <f>SUM(K220:K222)</f>
        <v>5752.110000000001</v>
      </c>
      <c r="L219" s="25">
        <f t="shared" si="10"/>
        <v>0.495871551724138</v>
      </c>
      <c r="M219" s="25">
        <f>K219/K339</f>
        <v>0.0006740168675307496</v>
      </c>
    </row>
    <row r="220" spans="2:13" ht="12.75">
      <c r="B220" s="49" t="s">
        <v>426</v>
      </c>
      <c r="C220" s="49"/>
      <c r="D220" s="49"/>
      <c r="E220" s="50" t="s">
        <v>427</v>
      </c>
      <c r="F220" s="50"/>
      <c r="G220" s="50"/>
      <c r="H220" s="16"/>
      <c r="I220" s="20">
        <v>800</v>
      </c>
      <c r="J220" s="20">
        <v>0</v>
      </c>
      <c r="K220" s="20">
        <v>0</v>
      </c>
      <c r="L220" s="29" t="s">
        <v>428</v>
      </c>
      <c r="M220" s="25">
        <f>K220/K339</f>
        <v>0</v>
      </c>
    </row>
    <row r="221" spans="2:13" ht="12.75">
      <c r="B221" s="51" t="s">
        <v>429</v>
      </c>
      <c r="C221" s="51"/>
      <c r="D221" s="51"/>
      <c r="E221" s="50" t="s">
        <v>430</v>
      </c>
      <c r="F221" s="50"/>
      <c r="G221" s="50"/>
      <c r="H221" s="16"/>
      <c r="I221" s="20">
        <v>2300</v>
      </c>
      <c r="J221" s="20">
        <v>9700</v>
      </c>
      <c r="K221" s="20">
        <v>3852.11</v>
      </c>
      <c r="L221" s="26">
        <f aca="true" t="shared" si="11" ref="L221:L252">K221/J221</f>
        <v>0.39712474226804123</v>
      </c>
      <c r="M221" s="25">
        <f>K221/K339</f>
        <v>0.0004513799485030495</v>
      </c>
    </row>
    <row r="222" spans="2:13" ht="12.75">
      <c r="B222" s="51" t="s">
        <v>431</v>
      </c>
      <c r="C222" s="51"/>
      <c r="D222" s="51"/>
      <c r="E222" s="50" t="s">
        <v>432</v>
      </c>
      <c r="F222" s="50"/>
      <c r="G222" s="50"/>
      <c r="H222" s="16"/>
      <c r="I222" s="20">
        <v>676</v>
      </c>
      <c r="J222" s="20">
        <v>1900</v>
      </c>
      <c r="K222" s="20">
        <v>1900</v>
      </c>
      <c r="L222" s="26">
        <f t="shared" si="11"/>
        <v>1</v>
      </c>
      <c r="M222" s="25">
        <f>K222/K339</f>
        <v>0.00022263691902770015</v>
      </c>
    </row>
    <row r="223" spans="2:13" ht="16.5" customHeight="1">
      <c r="B223" s="52" t="s">
        <v>433</v>
      </c>
      <c r="C223" s="52"/>
      <c r="D223" s="52"/>
      <c r="E223" s="53" t="s">
        <v>434</v>
      </c>
      <c r="F223" s="53"/>
      <c r="G223" s="53"/>
      <c r="H223" s="7"/>
      <c r="I223" s="20">
        <f>SUM(I224:I226)</f>
        <v>16093.6</v>
      </c>
      <c r="J223" s="20">
        <f>SUM(J224:J226)</f>
        <v>26000</v>
      </c>
      <c r="K223" s="20">
        <f>SUM(K224:K226)</f>
        <v>18750</v>
      </c>
      <c r="L223" s="25">
        <f t="shared" si="11"/>
        <v>0.7211538461538461</v>
      </c>
      <c r="M223" s="25">
        <f>K223/K339</f>
        <v>0.0021970748588259884</v>
      </c>
    </row>
    <row r="224" spans="2:13" ht="12.75" customHeight="1">
      <c r="B224" s="49" t="s">
        <v>435</v>
      </c>
      <c r="C224" s="49"/>
      <c r="D224" s="49"/>
      <c r="E224" s="50" t="s">
        <v>436</v>
      </c>
      <c r="F224" s="50"/>
      <c r="G224" s="50"/>
      <c r="H224" s="16"/>
      <c r="I224" s="20">
        <v>343.6</v>
      </c>
      <c r="J224" s="20">
        <v>800</v>
      </c>
      <c r="K224" s="20">
        <v>0</v>
      </c>
      <c r="L224" s="26">
        <f t="shared" si="11"/>
        <v>0</v>
      </c>
      <c r="M224" s="25">
        <f>K224/K339</f>
        <v>0</v>
      </c>
    </row>
    <row r="225" spans="2:13" ht="12.75" customHeight="1">
      <c r="B225" s="49" t="s">
        <v>437</v>
      </c>
      <c r="C225" s="49"/>
      <c r="D225" s="49"/>
      <c r="E225" s="50" t="s">
        <v>438</v>
      </c>
      <c r="F225" s="50"/>
      <c r="G225" s="50"/>
      <c r="H225" s="16"/>
      <c r="I225" s="20">
        <v>0</v>
      </c>
      <c r="J225" s="20">
        <v>200</v>
      </c>
      <c r="K225" s="20">
        <v>0</v>
      </c>
      <c r="L225" s="26">
        <f t="shared" si="11"/>
        <v>0</v>
      </c>
      <c r="M225" s="25">
        <f>K225/K339</f>
        <v>0</v>
      </c>
    </row>
    <row r="226" spans="2:13" ht="12.75">
      <c r="B226" s="49" t="s">
        <v>439</v>
      </c>
      <c r="C226" s="49"/>
      <c r="D226" s="49"/>
      <c r="E226" s="50" t="s">
        <v>440</v>
      </c>
      <c r="F226" s="50"/>
      <c r="G226" s="50"/>
      <c r="H226" s="16"/>
      <c r="I226" s="20">
        <v>15750</v>
      </c>
      <c r="J226" s="20">
        <v>25000</v>
      </c>
      <c r="K226" s="20">
        <v>18750</v>
      </c>
      <c r="L226" s="14">
        <f t="shared" si="11"/>
        <v>0.75</v>
      </c>
      <c r="M226" s="25">
        <f>K226/K339</f>
        <v>0.0021970748588259884</v>
      </c>
    </row>
    <row r="227" spans="2:13" ht="12.75">
      <c r="B227" s="55" t="s">
        <v>441</v>
      </c>
      <c r="C227" s="55"/>
      <c r="D227" s="55"/>
      <c r="E227" s="56" t="s">
        <v>442</v>
      </c>
      <c r="F227" s="56"/>
      <c r="G227" s="56"/>
      <c r="H227" s="4"/>
      <c r="I227" s="18">
        <f>SUM(I228,I230,I232)</f>
        <v>28834.93</v>
      </c>
      <c r="J227" s="18">
        <f>SUM(J228,J230,J232)</f>
        <v>70000</v>
      </c>
      <c r="K227" s="18">
        <f>SUM(K228,K230,K232)</f>
        <v>30643.98</v>
      </c>
      <c r="L227" s="27">
        <f t="shared" si="11"/>
        <v>0.43777114285714286</v>
      </c>
      <c r="M227" s="27">
        <f>K227/K339</f>
        <v>0.003590779628392875</v>
      </c>
    </row>
    <row r="228" spans="2:13" ht="12.75">
      <c r="B228" s="60" t="s">
        <v>443</v>
      </c>
      <c r="C228" s="60"/>
      <c r="D228" s="60"/>
      <c r="E228" s="61"/>
      <c r="F228" s="61"/>
      <c r="G228" s="61"/>
      <c r="H228" s="33"/>
      <c r="I228" s="34">
        <f>SUM(I229)</f>
        <v>0</v>
      </c>
      <c r="J228" s="34">
        <f>SUM(J229)</f>
        <v>10000</v>
      </c>
      <c r="K228" s="34">
        <f>SUM(K229)</f>
        <v>0</v>
      </c>
      <c r="L228" s="25">
        <f t="shared" si="11"/>
        <v>0</v>
      </c>
      <c r="M228" s="25"/>
    </row>
    <row r="229" spans="2:13" ht="12.75">
      <c r="B229" s="62" t="s">
        <v>444</v>
      </c>
      <c r="C229" s="62"/>
      <c r="D229" s="62"/>
      <c r="E229" s="63" t="s">
        <v>445</v>
      </c>
      <c r="F229" s="63"/>
      <c r="G229" s="63"/>
      <c r="H229" s="33"/>
      <c r="I229" s="34">
        <v>0</v>
      </c>
      <c r="J229" s="34">
        <v>10000</v>
      </c>
      <c r="K229" s="34">
        <v>0</v>
      </c>
      <c r="L229" s="25">
        <f t="shared" si="11"/>
        <v>0</v>
      </c>
      <c r="M229" s="25"/>
    </row>
    <row r="230" spans="2:13" ht="12.75">
      <c r="B230" s="52" t="s">
        <v>446</v>
      </c>
      <c r="C230" s="52"/>
      <c r="D230" s="52"/>
      <c r="E230" s="53" t="s">
        <v>447</v>
      </c>
      <c r="F230" s="53"/>
      <c r="G230" s="53"/>
      <c r="H230" s="7"/>
      <c r="I230" s="20">
        <f>SUM(I231)</f>
        <v>13500</v>
      </c>
      <c r="J230" s="20">
        <f>SUM(J231)</f>
        <v>30000</v>
      </c>
      <c r="K230" s="20">
        <f>SUM(K231)</f>
        <v>15000</v>
      </c>
      <c r="L230" s="25">
        <f t="shared" si="11"/>
        <v>0.5</v>
      </c>
      <c r="M230" s="25">
        <f>K230/K339</f>
        <v>0.0017576598870607907</v>
      </c>
    </row>
    <row r="231" spans="2:13" ht="12.75">
      <c r="B231" s="49" t="s">
        <v>448</v>
      </c>
      <c r="C231" s="49"/>
      <c r="D231" s="49"/>
      <c r="E231" s="50" t="s">
        <v>449</v>
      </c>
      <c r="F231" s="50"/>
      <c r="G231" s="50"/>
      <c r="H231" s="16"/>
      <c r="I231" s="20">
        <v>13500</v>
      </c>
      <c r="J231" s="20">
        <v>30000</v>
      </c>
      <c r="K231" s="20">
        <v>15000</v>
      </c>
      <c r="L231" s="26">
        <f t="shared" si="11"/>
        <v>0.5</v>
      </c>
      <c r="M231" s="25">
        <f>K231/K339</f>
        <v>0.0017576598870607907</v>
      </c>
    </row>
    <row r="232" spans="2:13" ht="12.75">
      <c r="B232" s="52" t="s">
        <v>450</v>
      </c>
      <c r="C232" s="52"/>
      <c r="D232" s="52"/>
      <c r="E232" s="53" t="s">
        <v>451</v>
      </c>
      <c r="F232" s="53"/>
      <c r="G232" s="53"/>
      <c r="H232" s="7"/>
      <c r="I232" s="20">
        <f>SUM(I233:I235)</f>
        <v>15334.93</v>
      </c>
      <c r="J232" s="20">
        <f>SUM(J233:J235)</f>
        <v>30000</v>
      </c>
      <c r="K232" s="20">
        <f>SUM(K233:K235)</f>
        <v>15643.98</v>
      </c>
      <c r="L232" s="25">
        <f t="shared" si="11"/>
        <v>0.521466</v>
      </c>
      <c r="M232" s="25">
        <f>K232/K339</f>
        <v>0.0018331197413320845</v>
      </c>
    </row>
    <row r="233" spans="2:13" ht="12.75">
      <c r="B233" s="49" t="s">
        <v>452</v>
      </c>
      <c r="C233" s="49"/>
      <c r="D233" s="49"/>
      <c r="E233" s="50" t="s">
        <v>453</v>
      </c>
      <c r="F233" s="50"/>
      <c r="G233" s="50"/>
      <c r="H233" s="16"/>
      <c r="I233" s="20">
        <v>13500</v>
      </c>
      <c r="J233" s="20">
        <v>24000</v>
      </c>
      <c r="K233" s="20">
        <v>12000</v>
      </c>
      <c r="L233" s="26">
        <f t="shared" si="11"/>
        <v>0.5</v>
      </c>
      <c r="M233" s="25">
        <f>K233/K339</f>
        <v>0.0014061279096486325</v>
      </c>
    </row>
    <row r="234" spans="2:13" ht="12.75">
      <c r="B234" s="49" t="s">
        <v>454</v>
      </c>
      <c r="C234" s="49"/>
      <c r="D234" s="49"/>
      <c r="E234" s="50" t="s">
        <v>455</v>
      </c>
      <c r="F234" s="50"/>
      <c r="G234" s="50"/>
      <c r="H234" s="16"/>
      <c r="I234" s="20">
        <v>1834.93</v>
      </c>
      <c r="J234" s="20">
        <v>4000</v>
      </c>
      <c r="K234" s="20">
        <v>2166.48</v>
      </c>
      <c r="L234" s="26">
        <f t="shared" si="11"/>
        <v>0.54162</v>
      </c>
      <c r="M234" s="25">
        <f>K234/K339</f>
        <v>0.0002538623328079641</v>
      </c>
    </row>
    <row r="235" spans="2:13" ht="12.75">
      <c r="B235" s="51" t="s">
        <v>456</v>
      </c>
      <c r="C235" s="51"/>
      <c r="D235" s="51"/>
      <c r="E235" s="50" t="s">
        <v>457</v>
      </c>
      <c r="F235" s="50"/>
      <c r="G235" s="50"/>
      <c r="H235" s="16"/>
      <c r="I235" s="20">
        <v>0</v>
      </c>
      <c r="J235" s="20">
        <v>2000</v>
      </c>
      <c r="K235" s="20">
        <v>1477.5</v>
      </c>
      <c r="L235" s="26">
        <f t="shared" si="11"/>
        <v>0.73875</v>
      </c>
      <c r="M235" s="25">
        <f>K235/K339</f>
        <v>0.00017312949887548788</v>
      </c>
    </row>
    <row r="236" spans="2:13" ht="12.75">
      <c r="B236" s="55" t="s">
        <v>458</v>
      </c>
      <c r="C236" s="55"/>
      <c r="D236" s="55"/>
      <c r="E236" s="56" t="s">
        <v>459</v>
      </c>
      <c r="F236" s="56"/>
      <c r="G236" s="56"/>
      <c r="H236" s="4"/>
      <c r="I236" s="18">
        <f>SUM(I237,I239,I249,I251,I253,I255,I276)</f>
        <v>1006775.1699999998</v>
      </c>
      <c r="J236" s="18">
        <f>SUM(J237,J239,J249,J251,J253,J255,J276)</f>
        <v>2275200</v>
      </c>
      <c r="K236" s="18">
        <f>SUM(K237,K239,K249,K251,K253,K255,K276)</f>
        <v>1022693.9199999999</v>
      </c>
      <c r="L236" s="27">
        <f t="shared" si="11"/>
        <v>0.4494962728551336</v>
      </c>
      <c r="M236" s="27">
        <f>K236/K339</f>
        <v>0.11983653866166381</v>
      </c>
    </row>
    <row r="237" spans="2:13" ht="12.75">
      <c r="B237" s="60" t="s">
        <v>460</v>
      </c>
      <c r="C237" s="60"/>
      <c r="D237" s="60"/>
      <c r="E237" s="61"/>
      <c r="F237" s="61"/>
      <c r="G237" s="61"/>
      <c r="H237" s="33"/>
      <c r="I237" s="34">
        <f>SUM(I238)</f>
        <v>0</v>
      </c>
      <c r="J237" s="34">
        <f>SUM(J238)</f>
        <v>50000</v>
      </c>
      <c r="K237" s="34">
        <f>SUM(K238)</f>
        <v>36336.11</v>
      </c>
      <c r="L237" s="26">
        <f t="shared" si="11"/>
        <v>0.7267222</v>
      </c>
      <c r="M237" s="25"/>
    </row>
    <row r="238" spans="2:13" ht="12.75">
      <c r="B238" s="62" t="s">
        <v>461</v>
      </c>
      <c r="C238" s="62"/>
      <c r="D238" s="62"/>
      <c r="E238" s="61"/>
      <c r="F238" s="61"/>
      <c r="G238" s="61"/>
      <c r="H238" s="33"/>
      <c r="I238" s="34">
        <v>0</v>
      </c>
      <c r="J238" s="34">
        <v>50000</v>
      </c>
      <c r="K238" s="34">
        <v>36336.11</v>
      </c>
      <c r="L238" s="26">
        <f t="shared" si="11"/>
        <v>0.7267222</v>
      </c>
      <c r="M238" s="25"/>
    </row>
    <row r="239" spans="2:13" ht="38.25" customHeight="1">
      <c r="B239" s="52" t="s">
        <v>462</v>
      </c>
      <c r="C239" s="52"/>
      <c r="D239" s="52"/>
      <c r="E239" s="59" t="s">
        <v>463</v>
      </c>
      <c r="F239" s="59"/>
      <c r="G239" s="59"/>
      <c r="H239" s="7"/>
      <c r="I239" s="20">
        <f>SUM(I240:I248)</f>
        <v>563370.6099999999</v>
      </c>
      <c r="J239" s="20">
        <f>SUM(J240:J248)</f>
        <v>1151000</v>
      </c>
      <c r="K239" s="20">
        <f>SUM(K240:K248)</f>
        <v>509290.66000000003</v>
      </c>
      <c r="L239" s="26">
        <f t="shared" si="11"/>
        <v>0.44247668114682887</v>
      </c>
      <c r="M239" s="26">
        <f>K239/K339</f>
        <v>0.059677317595781036</v>
      </c>
    </row>
    <row r="240" spans="2:13" ht="12.75" customHeight="1">
      <c r="B240" s="49" t="s">
        <v>464</v>
      </c>
      <c r="C240" s="49"/>
      <c r="D240" s="49"/>
      <c r="E240" s="50" t="s">
        <v>465</v>
      </c>
      <c r="F240" s="50"/>
      <c r="G240" s="50"/>
      <c r="H240" s="16"/>
      <c r="I240" s="20">
        <v>540059.34</v>
      </c>
      <c r="J240" s="20">
        <v>1097500</v>
      </c>
      <c r="K240" s="20">
        <v>488068.76</v>
      </c>
      <c r="L240" s="26">
        <f t="shared" si="11"/>
        <v>0.444709576309795</v>
      </c>
      <c r="M240" s="26">
        <f>K240/K339</f>
        <v>0.05719059210530001</v>
      </c>
    </row>
    <row r="241" spans="2:13" ht="12.75" customHeight="1">
      <c r="B241" s="49" t="s">
        <v>466</v>
      </c>
      <c r="C241" s="49"/>
      <c r="D241" s="49"/>
      <c r="E241" s="50" t="s">
        <v>467</v>
      </c>
      <c r="F241" s="50"/>
      <c r="G241" s="50"/>
      <c r="H241" s="16"/>
      <c r="I241" s="20">
        <v>11513.84</v>
      </c>
      <c r="J241" s="20">
        <v>27500</v>
      </c>
      <c r="K241" s="20">
        <v>12679.64</v>
      </c>
      <c r="L241" s="14">
        <f t="shared" si="11"/>
        <v>0.46107781818181814</v>
      </c>
      <c r="M241" s="26">
        <f>K241/K339</f>
        <v>0.0014857663073580987</v>
      </c>
    </row>
    <row r="242" spans="2:13" ht="12.75" customHeight="1">
      <c r="B242" s="49" t="s">
        <v>468</v>
      </c>
      <c r="C242" s="49"/>
      <c r="D242" s="49"/>
      <c r="E242" s="50" t="s">
        <v>469</v>
      </c>
      <c r="F242" s="50"/>
      <c r="G242" s="50"/>
      <c r="H242" s="16"/>
      <c r="I242" s="20">
        <v>1843.15</v>
      </c>
      <c r="J242" s="20">
        <v>2000</v>
      </c>
      <c r="K242" s="20">
        <v>1960.87</v>
      </c>
      <c r="L242" s="14">
        <f t="shared" si="11"/>
        <v>0.980435</v>
      </c>
      <c r="M242" s="26">
        <f>K242/K339</f>
        <v>0.00022976950284939282</v>
      </c>
    </row>
    <row r="243" spans="2:13" ht="12.75" customHeight="1">
      <c r="B243" s="49" t="s">
        <v>470</v>
      </c>
      <c r="C243" s="49"/>
      <c r="D243" s="49"/>
      <c r="E243" s="50" t="s">
        <v>471</v>
      </c>
      <c r="F243" s="50"/>
      <c r="G243" s="50"/>
      <c r="H243" s="16"/>
      <c r="I243" s="20">
        <v>8838.82</v>
      </c>
      <c r="J243" s="20">
        <v>21900</v>
      </c>
      <c r="K243" s="20">
        <v>5433.32</v>
      </c>
      <c r="L243" s="14">
        <f t="shared" si="11"/>
        <v>0.24809680365296802</v>
      </c>
      <c r="M243" s="26">
        <f>K243/K339</f>
        <v>0.0006366619078376756</v>
      </c>
    </row>
    <row r="244" spans="2:13" ht="12.75" customHeight="1">
      <c r="B244" s="49" t="s">
        <v>472</v>
      </c>
      <c r="C244" s="49"/>
      <c r="D244" s="49"/>
      <c r="E244" s="50" t="s">
        <v>473</v>
      </c>
      <c r="F244" s="50"/>
      <c r="G244" s="50"/>
      <c r="H244" s="16"/>
      <c r="I244" s="20">
        <v>315.46</v>
      </c>
      <c r="J244" s="20">
        <v>700</v>
      </c>
      <c r="K244" s="20">
        <v>348.07</v>
      </c>
      <c r="L244" s="14">
        <f t="shared" si="11"/>
        <v>0.49724285714285715</v>
      </c>
      <c r="M244" s="26">
        <f>K244/K339</f>
        <v>4.0785911792616625E-05</v>
      </c>
    </row>
    <row r="245" spans="2:13" ht="12.75" customHeight="1">
      <c r="B245" s="49" t="s">
        <v>474</v>
      </c>
      <c r="C245" s="49"/>
      <c r="D245" s="49"/>
      <c r="E245" s="50" t="s">
        <v>475</v>
      </c>
      <c r="F245" s="50"/>
      <c r="G245" s="50"/>
      <c r="H245" s="16"/>
      <c r="I245" s="20">
        <v>0</v>
      </c>
      <c r="J245" s="20">
        <v>200</v>
      </c>
      <c r="K245" s="20">
        <v>0</v>
      </c>
      <c r="L245" s="14">
        <f t="shared" si="11"/>
        <v>0</v>
      </c>
      <c r="M245" s="26">
        <f>K245/K339</f>
        <v>0</v>
      </c>
    </row>
    <row r="246" spans="2:13" ht="12.75" customHeight="1">
      <c r="B246" s="51" t="s">
        <v>476</v>
      </c>
      <c r="C246" s="51"/>
      <c r="D246" s="51"/>
      <c r="E246" s="50" t="s">
        <v>477</v>
      </c>
      <c r="F246" s="50"/>
      <c r="G246" s="50"/>
      <c r="H246" s="16"/>
      <c r="I246" s="20">
        <v>0</v>
      </c>
      <c r="J246" s="20">
        <v>200</v>
      </c>
      <c r="K246" s="20">
        <v>0</v>
      </c>
      <c r="L246" s="26">
        <f t="shared" si="11"/>
        <v>0</v>
      </c>
      <c r="M246" s="26">
        <f>K246/K339</f>
        <v>0</v>
      </c>
    </row>
    <row r="247" spans="2:13" ht="12.75" customHeight="1">
      <c r="B247" s="49" t="s">
        <v>478</v>
      </c>
      <c r="C247" s="49"/>
      <c r="D247" s="49"/>
      <c r="E247" s="50" t="s">
        <v>479</v>
      </c>
      <c r="F247" s="50"/>
      <c r="G247" s="50"/>
      <c r="H247" s="16"/>
      <c r="I247" s="20">
        <v>0</v>
      </c>
      <c r="J247" s="20">
        <v>200</v>
      </c>
      <c r="K247" s="20">
        <v>0</v>
      </c>
      <c r="L247" s="14">
        <f t="shared" si="11"/>
        <v>0</v>
      </c>
      <c r="M247" s="26">
        <f>K247/K339</f>
        <v>0</v>
      </c>
    </row>
    <row r="248" spans="2:13" ht="12.75" customHeight="1">
      <c r="B248" s="49" t="s">
        <v>480</v>
      </c>
      <c r="C248" s="49"/>
      <c r="D248" s="49"/>
      <c r="E248" s="50" t="s">
        <v>481</v>
      </c>
      <c r="F248" s="50"/>
      <c r="G248" s="50"/>
      <c r="H248" s="16"/>
      <c r="I248" s="20">
        <v>800</v>
      </c>
      <c r="J248" s="20">
        <v>800</v>
      </c>
      <c r="K248" s="20">
        <v>800</v>
      </c>
      <c r="L248" s="26">
        <f t="shared" si="11"/>
        <v>1</v>
      </c>
      <c r="M248" s="26">
        <f>K248/K339</f>
        <v>9.374186064324216E-05</v>
      </c>
    </row>
    <row r="249" spans="2:13" ht="39" customHeight="1">
      <c r="B249" s="52" t="s">
        <v>482</v>
      </c>
      <c r="C249" s="52"/>
      <c r="D249" s="52"/>
      <c r="E249" s="59" t="s">
        <v>483</v>
      </c>
      <c r="F249" s="59"/>
      <c r="G249" s="59"/>
      <c r="H249" s="7"/>
      <c r="I249" s="20">
        <f>SUM(I250)</f>
        <v>6989.65</v>
      </c>
      <c r="J249" s="20">
        <f>SUM(J250)</f>
        <v>18000</v>
      </c>
      <c r="K249" s="20">
        <f>SUM(K250)</f>
        <v>7103.85</v>
      </c>
      <c r="L249" s="26">
        <f t="shared" si="11"/>
        <v>0.39465833333333333</v>
      </c>
      <c r="M249" s="25">
        <f>K249/K339</f>
        <v>0.0008324101459131199</v>
      </c>
    </row>
    <row r="250" spans="2:13" ht="12.75" customHeight="1">
      <c r="B250" s="49" t="s">
        <v>484</v>
      </c>
      <c r="C250" s="49"/>
      <c r="D250" s="49"/>
      <c r="E250" s="50" t="s">
        <v>485</v>
      </c>
      <c r="F250" s="50"/>
      <c r="G250" s="50"/>
      <c r="H250" s="16"/>
      <c r="I250" s="20">
        <v>6989.65</v>
      </c>
      <c r="J250" s="20">
        <v>18000</v>
      </c>
      <c r="K250" s="20">
        <v>7103.85</v>
      </c>
      <c r="L250" s="26">
        <f t="shared" si="11"/>
        <v>0.39465833333333333</v>
      </c>
      <c r="M250" s="26">
        <f>K250/K339</f>
        <v>0.0008324101459131199</v>
      </c>
    </row>
    <row r="251" spans="2:13" ht="27" customHeight="1">
      <c r="B251" s="52" t="s">
        <v>486</v>
      </c>
      <c r="C251" s="52"/>
      <c r="D251" s="52"/>
      <c r="E251" s="59" t="s">
        <v>487</v>
      </c>
      <c r="F251" s="59"/>
      <c r="G251" s="59"/>
      <c r="H251" s="7"/>
      <c r="I251" s="20">
        <f>SUM(I252:I252)</f>
        <v>156525.86</v>
      </c>
      <c r="J251" s="20">
        <f>SUM(J252)</f>
        <v>421000</v>
      </c>
      <c r="K251" s="20">
        <f>SUM(K252:K252)</f>
        <v>144771.9</v>
      </c>
      <c r="L251" s="25">
        <f t="shared" si="11"/>
        <v>0.3438762470308788</v>
      </c>
      <c r="M251" s="25">
        <f>K251/K339</f>
        <v>0.01696398409357174</v>
      </c>
    </row>
    <row r="252" spans="2:13" ht="12.75" customHeight="1">
      <c r="B252" s="49" t="s">
        <v>488</v>
      </c>
      <c r="C252" s="49"/>
      <c r="D252" s="49"/>
      <c r="E252" s="50" t="s">
        <v>489</v>
      </c>
      <c r="F252" s="50"/>
      <c r="G252" s="50"/>
      <c r="H252" s="16"/>
      <c r="I252" s="20">
        <v>156525.86</v>
      </c>
      <c r="J252" s="20">
        <v>421000</v>
      </c>
      <c r="K252" s="20">
        <v>144771.9</v>
      </c>
      <c r="L252" s="26">
        <f t="shared" si="11"/>
        <v>0.3438762470308788</v>
      </c>
      <c r="M252" s="26">
        <f>K252/K339</f>
        <v>0.01696398409357174</v>
      </c>
    </row>
    <row r="253" spans="2:13" ht="12.75" customHeight="1">
      <c r="B253" s="52" t="s">
        <v>490</v>
      </c>
      <c r="C253" s="52"/>
      <c r="D253" s="52"/>
      <c r="E253" s="53" t="s">
        <v>491</v>
      </c>
      <c r="F253" s="53"/>
      <c r="G253" s="53"/>
      <c r="H253" s="7"/>
      <c r="I253" s="20">
        <f>SUM(I254)</f>
        <v>67866.47</v>
      </c>
      <c r="J253" s="20">
        <f>SUM(J254)</f>
        <v>115000</v>
      </c>
      <c r="K253" s="20">
        <f>SUM(K254)</f>
        <v>58704.7</v>
      </c>
      <c r="L253" s="25">
        <f aca="true" t="shared" si="12" ref="L253:L284">K253/J253</f>
        <v>0.510475652173913</v>
      </c>
      <c r="M253" s="25">
        <f>K253/K339</f>
        <v>0.0068788597581291725</v>
      </c>
    </row>
    <row r="254" spans="2:13" ht="12.75" customHeight="1">
      <c r="B254" s="49" t="s">
        <v>492</v>
      </c>
      <c r="C254" s="49"/>
      <c r="D254" s="49"/>
      <c r="E254" s="50" t="s">
        <v>493</v>
      </c>
      <c r="F254" s="50"/>
      <c r="G254" s="50"/>
      <c r="H254" s="16"/>
      <c r="I254" s="20">
        <v>67866.47</v>
      </c>
      <c r="J254" s="20">
        <v>115000</v>
      </c>
      <c r="K254" s="20">
        <v>58704.7</v>
      </c>
      <c r="L254" s="25">
        <f t="shared" si="12"/>
        <v>0.510475652173913</v>
      </c>
      <c r="M254" s="25">
        <f>K254/K339</f>
        <v>0.0068788597581291725</v>
      </c>
    </row>
    <row r="255" spans="2:13" ht="12.75">
      <c r="B255" s="52" t="s">
        <v>494</v>
      </c>
      <c r="C255" s="52"/>
      <c r="D255" s="52"/>
      <c r="E255" s="53" t="s">
        <v>495</v>
      </c>
      <c r="F255" s="53"/>
      <c r="G255" s="53"/>
      <c r="H255" s="7"/>
      <c r="I255" s="20">
        <f>SUM(I256:I275)</f>
        <v>166863.56999999998</v>
      </c>
      <c r="J255" s="20">
        <f>SUM(J256:J275)</f>
        <v>442900</v>
      </c>
      <c r="K255" s="20">
        <f>SUM(K256:K275)</f>
        <v>216588.69999999998</v>
      </c>
      <c r="L255" s="25">
        <f t="shared" si="12"/>
        <v>0.48902393316775794</v>
      </c>
      <c r="M255" s="25">
        <f>K255/K339</f>
        <v>0.02537928466537623</v>
      </c>
    </row>
    <row r="256" spans="2:13" ht="12.75">
      <c r="B256" s="49" t="s">
        <v>496</v>
      </c>
      <c r="C256" s="49"/>
      <c r="D256" s="49"/>
      <c r="E256" s="50" t="s">
        <v>497</v>
      </c>
      <c r="F256" s="50"/>
      <c r="G256" s="50"/>
      <c r="H256" s="16"/>
      <c r="I256" s="20">
        <v>665</v>
      </c>
      <c r="J256" s="20">
        <v>1000</v>
      </c>
      <c r="K256" s="20">
        <v>505</v>
      </c>
      <c r="L256" s="25">
        <f t="shared" si="12"/>
        <v>0.505</v>
      </c>
      <c r="M256" s="25">
        <f>K256/K339</f>
        <v>5.9174549531046617E-05</v>
      </c>
    </row>
    <row r="257" spans="2:13" ht="12.75">
      <c r="B257" s="49" t="s">
        <v>498</v>
      </c>
      <c r="C257" s="49"/>
      <c r="D257" s="49"/>
      <c r="E257" s="50" t="s">
        <v>499</v>
      </c>
      <c r="F257" s="50"/>
      <c r="G257" s="50"/>
      <c r="H257" s="16"/>
      <c r="I257" s="20">
        <v>92475.38</v>
      </c>
      <c r="J257" s="20">
        <v>228000</v>
      </c>
      <c r="K257" s="20">
        <v>122395.79</v>
      </c>
      <c r="L257" s="25">
        <f t="shared" si="12"/>
        <v>0.5368236403508772</v>
      </c>
      <c r="M257" s="25">
        <f>K257/K339</f>
        <v>0.014342011361874416</v>
      </c>
    </row>
    <row r="258" spans="2:13" ht="12.75">
      <c r="B258" s="49" t="s">
        <v>500</v>
      </c>
      <c r="C258" s="49"/>
      <c r="D258" s="49"/>
      <c r="E258" s="50" t="s">
        <v>501</v>
      </c>
      <c r="F258" s="50"/>
      <c r="G258" s="50"/>
      <c r="H258" s="16"/>
      <c r="I258" s="20">
        <v>13582.85</v>
      </c>
      <c r="J258" s="20">
        <v>15600</v>
      </c>
      <c r="K258" s="20">
        <v>15460.07</v>
      </c>
      <c r="L258" s="25">
        <f t="shared" si="12"/>
        <v>0.9910301282051281</v>
      </c>
      <c r="M258" s="25">
        <f>K258/K339</f>
        <v>0.0018115696593434612</v>
      </c>
    </row>
    <row r="259" spans="2:13" ht="12.75">
      <c r="B259" s="49" t="s">
        <v>502</v>
      </c>
      <c r="C259" s="49"/>
      <c r="D259" s="49"/>
      <c r="E259" s="50" t="s">
        <v>503</v>
      </c>
      <c r="F259" s="50"/>
      <c r="G259" s="50"/>
      <c r="H259" s="16"/>
      <c r="I259" s="20">
        <v>17613.46</v>
      </c>
      <c r="J259" s="20">
        <v>40000</v>
      </c>
      <c r="K259" s="20">
        <v>20196.49</v>
      </c>
      <c r="L259" s="25">
        <f t="shared" si="12"/>
        <v>0.5049122500000001</v>
      </c>
      <c r="M259" s="25">
        <f>K259/K339</f>
        <v>0.0023665706888282927</v>
      </c>
    </row>
    <row r="260" spans="2:13" ht="12.75">
      <c r="B260" s="49" t="s">
        <v>504</v>
      </c>
      <c r="C260" s="49"/>
      <c r="D260" s="49"/>
      <c r="E260" s="50" t="s">
        <v>505</v>
      </c>
      <c r="F260" s="50"/>
      <c r="G260" s="50"/>
      <c r="H260" s="16"/>
      <c r="I260" s="20">
        <v>2540.58</v>
      </c>
      <c r="J260" s="20">
        <v>5600</v>
      </c>
      <c r="K260" s="20">
        <v>3079.26</v>
      </c>
      <c r="L260" s="25">
        <f t="shared" si="12"/>
        <v>0.5498678571428571</v>
      </c>
      <c r="M260" s="25">
        <f>K260/K339</f>
        <v>0.00036081945225538734</v>
      </c>
    </row>
    <row r="261" spans="2:13" ht="12.75">
      <c r="B261" s="49" t="s">
        <v>506</v>
      </c>
      <c r="C261" s="49"/>
      <c r="D261" s="49"/>
      <c r="E261" s="50" t="s">
        <v>507</v>
      </c>
      <c r="F261" s="50"/>
      <c r="G261" s="50"/>
      <c r="H261" s="16"/>
      <c r="I261" s="20">
        <v>0</v>
      </c>
      <c r="J261" s="20">
        <v>1400</v>
      </c>
      <c r="K261" s="20">
        <v>0</v>
      </c>
      <c r="L261" s="25">
        <f t="shared" si="12"/>
        <v>0</v>
      </c>
      <c r="M261" s="25">
        <f>K261/K339</f>
        <v>0</v>
      </c>
    </row>
    <row r="262" spans="2:13" ht="12.75">
      <c r="B262" s="49" t="s">
        <v>508</v>
      </c>
      <c r="C262" s="49"/>
      <c r="D262" s="49"/>
      <c r="E262" s="50" t="s">
        <v>509</v>
      </c>
      <c r="F262" s="50"/>
      <c r="G262" s="50"/>
      <c r="H262" s="16"/>
      <c r="I262" s="20">
        <v>2614.04</v>
      </c>
      <c r="J262" s="20">
        <v>4000</v>
      </c>
      <c r="K262" s="20">
        <v>3895.66</v>
      </c>
      <c r="L262" s="25">
        <f t="shared" si="12"/>
        <v>0.973915</v>
      </c>
      <c r="M262" s="25">
        <f>K262/K339</f>
        <v>0.00045648302104181595</v>
      </c>
    </row>
    <row r="263" spans="2:13" ht="12.75">
      <c r="B263" s="49" t="s">
        <v>510</v>
      </c>
      <c r="C263" s="49"/>
      <c r="D263" s="49"/>
      <c r="E263" s="50" t="s">
        <v>511</v>
      </c>
      <c r="F263" s="50"/>
      <c r="G263" s="50"/>
      <c r="H263" s="16"/>
      <c r="I263" s="20">
        <v>10418.12</v>
      </c>
      <c r="J263" s="20">
        <v>26000</v>
      </c>
      <c r="K263" s="20">
        <v>13329.77</v>
      </c>
      <c r="L263" s="25">
        <f t="shared" si="12"/>
        <v>0.5126834615384616</v>
      </c>
      <c r="M263" s="25">
        <f>K263/K339</f>
        <v>0.0015619468021830878</v>
      </c>
    </row>
    <row r="264" spans="2:13" ht="12.75">
      <c r="B264" s="49" t="s">
        <v>512</v>
      </c>
      <c r="C264" s="49"/>
      <c r="D264" s="49"/>
      <c r="E264" s="50" t="s">
        <v>513</v>
      </c>
      <c r="F264" s="50"/>
      <c r="G264" s="50"/>
      <c r="H264" s="16"/>
      <c r="I264" s="20">
        <v>0</v>
      </c>
      <c r="J264" s="20">
        <v>1000</v>
      </c>
      <c r="K264" s="20">
        <v>0</v>
      </c>
      <c r="L264" s="25">
        <f t="shared" si="12"/>
        <v>0</v>
      </c>
      <c r="M264" s="25">
        <f>K264/K339</f>
        <v>0</v>
      </c>
    </row>
    <row r="265" spans="2:13" ht="12.75">
      <c r="B265" s="49" t="s">
        <v>514</v>
      </c>
      <c r="C265" s="49"/>
      <c r="D265" s="49"/>
      <c r="E265" s="50" t="s">
        <v>515</v>
      </c>
      <c r="F265" s="50"/>
      <c r="G265" s="50"/>
      <c r="H265" s="16"/>
      <c r="I265" s="20">
        <v>50</v>
      </c>
      <c r="J265" s="20">
        <v>100</v>
      </c>
      <c r="K265" s="20">
        <v>0</v>
      </c>
      <c r="L265" s="25">
        <f t="shared" si="12"/>
        <v>0</v>
      </c>
      <c r="M265" s="25">
        <f>K265/K339</f>
        <v>0</v>
      </c>
    </row>
    <row r="266" spans="2:13" ht="12.75">
      <c r="B266" s="51" t="s">
        <v>516</v>
      </c>
      <c r="C266" s="51"/>
      <c r="D266" s="51"/>
      <c r="E266" s="50" t="s">
        <v>517</v>
      </c>
      <c r="F266" s="50"/>
      <c r="G266" s="50"/>
      <c r="H266" s="16"/>
      <c r="I266" s="20">
        <v>13301.8</v>
      </c>
      <c r="J266" s="20">
        <v>30500</v>
      </c>
      <c r="K266" s="20">
        <v>16021.29</v>
      </c>
      <c r="L266" s="25">
        <f t="shared" si="12"/>
        <v>0.5252881967213116</v>
      </c>
      <c r="M266" s="25">
        <f>K266/K339</f>
        <v>0.0018773319181312118</v>
      </c>
    </row>
    <row r="267" spans="2:13" ht="12.75">
      <c r="B267" s="51" t="s">
        <v>518</v>
      </c>
      <c r="C267" s="51"/>
      <c r="D267" s="51"/>
      <c r="E267" s="50" t="s">
        <v>519</v>
      </c>
      <c r="F267" s="50"/>
      <c r="G267" s="50"/>
      <c r="H267" s="16"/>
      <c r="I267" s="20">
        <v>460.67</v>
      </c>
      <c r="J267" s="20">
        <v>800</v>
      </c>
      <c r="K267" s="20">
        <v>280</v>
      </c>
      <c r="L267" s="25">
        <f t="shared" si="12"/>
        <v>0.35</v>
      </c>
      <c r="M267" s="25">
        <f>K269/K339</f>
        <v>0.0002728181088032857</v>
      </c>
    </row>
    <row r="268" spans="2:13" ht="12.75">
      <c r="B268" s="49" t="s">
        <v>520</v>
      </c>
      <c r="C268" s="49"/>
      <c r="D268" s="49"/>
      <c r="E268" s="50" t="s">
        <v>521</v>
      </c>
      <c r="F268" s="50"/>
      <c r="G268" s="50"/>
      <c r="H268" s="16"/>
      <c r="I268" s="20">
        <v>2152.56</v>
      </c>
      <c r="J268" s="20">
        <v>7500</v>
      </c>
      <c r="K268" s="20">
        <v>2446.29</v>
      </c>
      <c r="L268" s="25">
        <f t="shared" si="12"/>
        <v>0.326172</v>
      </c>
      <c r="M268" s="25">
        <f>K268/K339</f>
        <v>0.0002866497203411961</v>
      </c>
    </row>
    <row r="269" spans="2:13" ht="12.75">
      <c r="B269" s="49" t="s">
        <v>522</v>
      </c>
      <c r="C269" s="49"/>
      <c r="D269" s="49"/>
      <c r="E269" s="50" t="s">
        <v>523</v>
      </c>
      <c r="F269" s="50"/>
      <c r="G269" s="50"/>
      <c r="H269" s="16"/>
      <c r="I269" s="20">
        <v>1536.78</v>
      </c>
      <c r="J269" s="20">
        <v>3900</v>
      </c>
      <c r="K269" s="20">
        <v>2328.25</v>
      </c>
      <c r="L269" s="25">
        <f t="shared" si="12"/>
        <v>0.5969871794871795</v>
      </c>
      <c r="M269" s="25">
        <f>K269/K339</f>
        <v>0.0002728181088032857</v>
      </c>
    </row>
    <row r="270" spans="2:13" ht="12.75" customHeight="1">
      <c r="B270" s="49" t="s">
        <v>524</v>
      </c>
      <c r="C270" s="49"/>
      <c r="D270" s="49"/>
      <c r="E270" s="50" t="s">
        <v>525</v>
      </c>
      <c r="F270" s="50"/>
      <c r="G270" s="50"/>
      <c r="H270" s="16"/>
      <c r="I270" s="20">
        <v>431</v>
      </c>
      <c r="J270" s="20">
        <v>1000</v>
      </c>
      <c r="K270" s="20">
        <v>612</v>
      </c>
      <c r="L270" s="26">
        <f t="shared" si="12"/>
        <v>0.612</v>
      </c>
      <c r="M270" s="26">
        <f>K270/K339</f>
        <v>7.171252339208025E-05</v>
      </c>
    </row>
    <row r="271" spans="2:13" ht="12.75">
      <c r="B271" s="49" t="s">
        <v>526</v>
      </c>
      <c r="C271" s="49"/>
      <c r="D271" s="49"/>
      <c r="E271" s="50" t="s">
        <v>527</v>
      </c>
      <c r="F271" s="50"/>
      <c r="G271" s="50"/>
      <c r="H271" s="16"/>
      <c r="I271" s="20">
        <v>5200</v>
      </c>
      <c r="J271" s="20">
        <v>7500</v>
      </c>
      <c r="K271" s="20">
        <v>6250</v>
      </c>
      <c r="L271" s="26">
        <f t="shared" si="12"/>
        <v>0.8333333333333334</v>
      </c>
      <c r="M271" s="26">
        <f>K271/K339</f>
        <v>0.0007323582862753294</v>
      </c>
    </row>
    <row r="272" spans="2:13" ht="12.75" customHeight="1">
      <c r="B272" s="51" t="s">
        <v>528</v>
      </c>
      <c r="C272" s="51"/>
      <c r="D272" s="51"/>
      <c r="E272" s="50" t="s">
        <v>529</v>
      </c>
      <c r="F272" s="50"/>
      <c r="G272" s="50"/>
      <c r="H272" s="16"/>
      <c r="I272" s="20">
        <v>1391</v>
      </c>
      <c r="J272" s="20">
        <v>4000</v>
      </c>
      <c r="K272" s="20">
        <v>3948</v>
      </c>
      <c r="L272" s="26">
        <f t="shared" si="12"/>
        <v>0.987</v>
      </c>
      <c r="M272" s="26">
        <f>K272/K339</f>
        <v>0.0004626160822744001</v>
      </c>
    </row>
    <row r="273" spans="2:13" ht="21.75" customHeight="1">
      <c r="B273" s="49" t="s">
        <v>530</v>
      </c>
      <c r="C273" s="49"/>
      <c r="D273" s="49"/>
      <c r="E273" s="58" t="s">
        <v>531</v>
      </c>
      <c r="F273" s="58"/>
      <c r="G273" s="58"/>
      <c r="H273" s="16"/>
      <c r="I273" s="20">
        <v>0</v>
      </c>
      <c r="J273" s="20">
        <v>2000</v>
      </c>
      <c r="K273" s="20">
        <v>73.53</v>
      </c>
      <c r="L273" s="25">
        <f t="shared" si="12"/>
        <v>0.036765</v>
      </c>
      <c r="M273" s="25">
        <f>K273/K339</f>
        <v>8.616048766371995E-06</v>
      </c>
    </row>
    <row r="274" spans="2:13" ht="12.75" customHeight="1">
      <c r="B274" s="49" t="s">
        <v>532</v>
      </c>
      <c r="C274" s="49"/>
      <c r="D274" s="49"/>
      <c r="E274" s="50" t="s">
        <v>533</v>
      </c>
      <c r="F274" s="50"/>
      <c r="G274" s="50"/>
      <c r="H274" s="16"/>
      <c r="I274" s="20">
        <v>2430.33</v>
      </c>
      <c r="J274" s="20">
        <v>3000</v>
      </c>
      <c r="K274" s="20">
        <v>1131.3</v>
      </c>
      <c r="L274" s="25">
        <f t="shared" si="12"/>
        <v>0.3771</v>
      </c>
      <c r="M274" s="25">
        <f>K274/K339</f>
        <v>0.00013256270868212483</v>
      </c>
    </row>
    <row r="275" spans="2:13" ht="12.75" customHeight="1">
      <c r="B275" s="49" t="s">
        <v>534</v>
      </c>
      <c r="C275" s="49"/>
      <c r="D275" s="49"/>
      <c r="E275" s="50" t="s">
        <v>535</v>
      </c>
      <c r="F275" s="50"/>
      <c r="G275" s="50"/>
      <c r="H275" s="16"/>
      <c r="I275" s="20">
        <v>0</v>
      </c>
      <c r="J275" s="20">
        <v>60000</v>
      </c>
      <c r="K275" s="20">
        <v>4636</v>
      </c>
      <c r="L275" s="25">
        <f t="shared" si="12"/>
        <v>0.07726666666666666</v>
      </c>
      <c r="M275" s="25">
        <f>K275/K339</f>
        <v>0.0005432340824275884</v>
      </c>
    </row>
    <row r="276" spans="2:13" ht="12.75">
      <c r="B276" s="52" t="s">
        <v>536</v>
      </c>
      <c r="C276" s="52"/>
      <c r="D276" s="52"/>
      <c r="E276" s="53" t="s">
        <v>537</v>
      </c>
      <c r="F276" s="53"/>
      <c r="G276" s="53"/>
      <c r="H276" s="7"/>
      <c r="I276" s="20">
        <f>SUM(I277:I277)</f>
        <v>45159.01</v>
      </c>
      <c r="J276" s="20">
        <f>SUM(J277:J277)</f>
        <v>77300</v>
      </c>
      <c r="K276" s="20">
        <f>SUM(K277:K277)</f>
        <v>49898</v>
      </c>
      <c r="L276" s="25">
        <f t="shared" si="12"/>
        <v>0.6455109961190169</v>
      </c>
      <c r="M276" s="25">
        <f>K276/K339</f>
        <v>0.005846914202970622</v>
      </c>
    </row>
    <row r="277" spans="2:13" ht="12.75" customHeight="1">
      <c r="B277" s="49" t="s">
        <v>538</v>
      </c>
      <c r="C277" s="49"/>
      <c r="D277" s="49"/>
      <c r="E277" s="50" t="s">
        <v>539</v>
      </c>
      <c r="F277" s="50"/>
      <c r="G277" s="50"/>
      <c r="H277" s="16"/>
      <c r="I277" s="20">
        <v>45159.01</v>
      </c>
      <c r="J277" s="20">
        <v>77300</v>
      </c>
      <c r="K277" s="20">
        <v>49898</v>
      </c>
      <c r="L277" s="26">
        <f t="shared" si="12"/>
        <v>0.6455109961190169</v>
      </c>
      <c r="M277" s="26">
        <f>K277/K339</f>
        <v>0.005846914202970622</v>
      </c>
    </row>
    <row r="278" spans="2:13" ht="12.75">
      <c r="B278" s="55" t="s">
        <v>540</v>
      </c>
      <c r="C278" s="55"/>
      <c r="D278" s="55"/>
      <c r="E278" s="56" t="s">
        <v>541</v>
      </c>
      <c r="F278" s="56"/>
      <c r="G278" s="56"/>
      <c r="H278" s="4"/>
      <c r="I278" s="18">
        <f>SUM(I279,I287)</f>
        <v>8406.32</v>
      </c>
      <c r="J278" s="18">
        <f>SUM(J279,J287)</f>
        <v>112451</v>
      </c>
      <c r="K278" s="18">
        <f>SUM(K279,K287)</f>
        <v>15173.4</v>
      </c>
      <c r="L278" s="27">
        <f t="shared" si="12"/>
        <v>0.13493343767507626</v>
      </c>
      <c r="M278" s="27">
        <f>K278/K339</f>
        <v>0.0017779784353552134</v>
      </c>
    </row>
    <row r="279" spans="2:13" ht="12.75">
      <c r="B279" s="52" t="s">
        <v>542</v>
      </c>
      <c r="C279" s="52"/>
      <c r="D279" s="52"/>
      <c r="E279" s="53" t="s">
        <v>543</v>
      </c>
      <c r="F279" s="53"/>
      <c r="G279" s="53"/>
      <c r="H279" s="7"/>
      <c r="I279" s="20">
        <f>SUM(I280:I286)</f>
        <v>8130.320000000001</v>
      </c>
      <c r="J279" s="20">
        <f>SUM(J280:J286)</f>
        <v>28000</v>
      </c>
      <c r="K279" s="20">
        <f>SUM(K280:K286)</f>
        <v>13573.4</v>
      </c>
      <c r="L279" s="25">
        <f t="shared" si="12"/>
        <v>0.4847642857142857</v>
      </c>
      <c r="M279" s="25">
        <f>K279/K339</f>
        <v>0.001590494714068729</v>
      </c>
    </row>
    <row r="280" spans="2:13" ht="12.75">
      <c r="B280" s="49" t="s">
        <v>544</v>
      </c>
      <c r="C280" s="49"/>
      <c r="D280" s="49"/>
      <c r="E280" s="50" t="s">
        <v>545</v>
      </c>
      <c r="F280" s="50"/>
      <c r="G280" s="50"/>
      <c r="H280" s="16"/>
      <c r="I280" s="20">
        <v>4695.88</v>
      </c>
      <c r="J280" s="20">
        <v>19355</v>
      </c>
      <c r="K280" s="20">
        <v>8799.69</v>
      </c>
      <c r="L280" s="25">
        <f t="shared" si="12"/>
        <v>0.45464686127615606</v>
      </c>
      <c r="M280" s="25">
        <f>K280/K339</f>
        <v>0.0010311241421046646</v>
      </c>
    </row>
    <row r="281" spans="2:13" ht="12.75">
      <c r="B281" s="49" t="s">
        <v>546</v>
      </c>
      <c r="C281" s="49"/>
      <c r="D281" s="49"/>
      <c r="E281" s="50" t="s">
        <v>547</v>
      </c>
      <c r="F281" s="50"/>
      <c r="G281" s="50"/>
      <c r="H281" s="16"/>
      <c r="I281" s="20">
        <v>1500</v>
      </c>
      <c r="J281" s="20">
        <v>1645</v>
      </c>
      <c r="K281" s="20">
        <v>1600.08</v>
      </c>
      <c r="L281" s="25">
        <f t="shared" si="12"/>
        <v>0.972693009118541</v>
      </c>
      <c r="M281" s="25">
        <f>K281/K339</f>
        <v>0.00018749309547254865</v>
      </c>
    </row>
    <row r="282" spans="2:13" ht="12.75">
      <c r="B282" s="49" t="s">
        <v>548</v>
      </c>
      <c r="C282" s="49"/>
      <c r="D282" s="49"/>
      <c r="E282" s="50" t="s">
        <v>549</v>
      </c>
      <c r="F282" s="50"/>
      <c r="G282" s="50"/>
      <c r="H282" s="16"/>
      <c r="I282" s="20">
        <v>715.01</v>
      </c>
      <c r="J282" s="20">
        <v>3190</v>
      </c>
      <c r="K282" s="20">
        <v>1428.23</v>
      </c>
      <c r="L282" s="25">
        <f t="shared" si="12"/>
        <v>0.44772100313479624</v>
      </c>
      <c r="M282" s="25">
        <f>K282/K339</f>
        <v>0.0001673561720331222</v>
      </c>
    </row>
    <row r="283" spans="2:13" ht="12.75">
      <c r="B283" s="49" t="s">
        <v>550</v>
      </c>
      <c r="C283" s="49"/>
      <c r="D283" s="49"/>
      <c r="E283" s="50" t="s">
        <v>551</v>
      </c>
      <c r="F283" s="50"/>
      <c r="G283" s="50"/>
      <c r="H283" s="16"/>
      <c r="I283" s="20">
        <v>100.93</v>
      </c>
      <c r="J283" s="20">
        <v>510</v>
      </c>
      <c r="K283" s="20">
        <v>320.4</v>
      </c>
      <c r="L283" s="25">
        <f t="shared" si="12"/>
        <v>0.628235294117647</v>
      </c>
      <c r="M283" s="25">
        <f>K283/K339</f>
        <v>3.754361518761849E-05</v>
      </c>
    </row>
    <row r="284" spans="2:13" ht="12.75">
      <c r="B284" s="49" t="s">
        <v>552</v>
      </c>
      <c r="C284" s="49"/>
      <c r="D284" s="49"/>
      <c r="E284" s="50" t="s">
        <v>553</v>
      </c>
      <c r="F284" s="50"/>
      <c r="G284" s="50"/>
      <c r="H284" s="16"/>
      <c r="I284" s="20">
        <v>0</v>
      </c>
      <c r="J284" s="20">
        <v>1200</v>
      </c>
      <c r="K284" s="20">
        <v>0</v>
      </c>
      <c r="L284" s="25">
        <f t="shared" si="12"/>
        <v>0</v>
      </c>
      <c r="M284" s="25">
        <f>K284/K339</f>
        <v>0</v>
      </c>
    </row>
    <row r="285" spans="2:13" ht="12.75">
      <c r="B285" s="49" t="s">
        <v>554</v>
      </c>
      <c r="C285" s="49"/>
      <c r="D285" s="49"/>
      <c r="E285" s="50" t="s">
        <v>555</v>
      </c>
      <c r="F285" s="50"/>
      <c r="G285" s="50"/>
      <c r="H285" s="16"/>
      <c r="I285" s="20">
        <v>1042.5</v>
      </c>
      <c r="J285" s="20">
        <v>1900</v>
      </c>
      <c r="K285" s="20">
        <v>1425</v>
      </c>
      <c r="L285" s="25">
        <f aca="true" t="shared" si="13" ref="L285:L290">K285/J285</f>
        <v>0.75</v>
      </c>
      <c r="M285" s="25">
        <f>K285/K339</f>
        <v>0.0001669776892707751</v>
      </c>
    </row>
    <row r="286" spans="2:13" ht="12.75">
      <c r="B286" s="49" t="s">
        <v>556</v>
      </c>
      <c r="C286" s="49"/>
      <c r="D286" s="49"/>
      <c r="E286" s="58" t="s">
        <v>557</v>
      </c>
      <c r="F286" s="58"/>
      <c r="G286" s="58"/>
      <c r="H286" s="16"/>
      <c r="I286" s="20">
        <v>76</v>
      </c>
      <c r="J286" s="20">
        <v>200</v>
      </c>
      <c r="K286" s="20">
        <v>0</v>
      </c>
      <c r="L286" s="25">
        <f t="shared" si="13"/>
        <v>0</v>
      </c>
      <c r="M286" s="25">
        <f>K286/K339</f>
        <v>0</v>
      </c>
    </row>
    <row r="287" spans="2:13" ht="12.75">
      <c r="B287" s="52" t="s">
        <v>558</v>
      </c>
      <c r="C287" s="52"/>
      <c r="D287" s="52"/>
      <c r="E287" s="53" t="s">
        <v>559</v>
      </c>
      <c r="F287" s="53"/>
      <c r="G287" s="53"/>
      <c r="H287" s="7"/>
      <c r="I287" s="20">
        <f>SUM(I288)</f>
        <v>276</v>
      </c>
      <c r="J287" s="20">
        <f>SUM(J288)</f>
        <v>84451</v>
      </c>
      <c r="K287" s="20">
        <f>SUM(K288)</f>
        <v>1600</v>
      </c>
      <c r="L287" s="25">
        <f t="shared" si="13"/>
        <v>0.01894589762110573</v>
      </c>
      <c r="M287" s="25">
        <f>K287/K339</f>
        <v>0.00018748372128648432</v>
      </c>
    </row>
    <row r="288" spans="2:13" ht="12.75">
      <c r="B288" s="49" t="s">
        <v>560</v>
      </c>
      <c r="C288" s="49"/>
      <c r="D288" s="49"/>
      <c r="E288" s="50" t="s">
        <v>561</v>
      </c>
      <c r="F288" s="50"/>
      <c r="G288" s="50"/>
      <c r="H288" s="16"/>
      <c r="I288" s="20">
        <v>276</v>
      </c>
      <c r="J288" s="20">
        <v>84451</v>
      </c>
      <c r="K288" s="20">
        <v>1600</v>
      </c>
      <c r="L288" s="25">
        <f t="shared" si="13"/>
        <v>0.01894589762110573</v>
      </c>
      <c r="M288" s="25">
        <f>K288/K339</f>
        <v>0.00018748372128648432</v>
      </c>
    </row>
    <row r="289" spans="2:13" ht="12.75">
      <c r="B289" s="55" t="s">
        <v>562</v>
      </c>
      <c r="C289" s="55"/>
      <c r="D289" s="55"/>
      <c r="E289" s="57" t="s">
        <v>563</v>
      </c>
      <c r="F289" s="57"/>
      <c r="G289" s="57"/>
      <c r="H289" s="4"/>
      <c r="I289" s="18">
        <f>SUM(I290,I295,I297,I304,I311,I316)</f>
        <v>212067.85</v>
      </c>
      <c r="J289" s="18">
        <f>SUM(J290,J295,J297,J304,J311,J316)</f>
        <v>511242</v>
      </c>
      <c r="K289" s="18">
        <f>SUM(K295,K290,K297,K304,K311,K316)</f>
        <v>237840</v>
      </c>
      <c r="L289" s="27">
        <f t="shared" si="13"/>
        <v>0.4652199936624925</v>
      </c>
      <c r="M289" s="27">
        <f>K289/K339</f>
        <v>0.027869455169235897</v>
      </c>
    </row>
    <row r="290" spans="2:13" ht="12.75">
      <c r="B290" s="52" t="s">
        <v>564</v>
      </c>
      <c r="C290" s="52"/>
      <c r="D290" s="52"/>
      <c r="E290" s="53" t="s">
        <v>565</v>
      </c>
      <c r="F290" s="53"/>
      <c r="G290" s="53"/>
      <c r="H290" s="7"/>
      <c r="I290" s="20">
        <f>SUM(I291:I294)</f>
        <v>5934.61</v>
      </c>
      <c r="J290" s="20">
        <f>SUM(J291:J294)</f>
        <v>65000</v>
      </c>
      <c r="K290" s="20">
        <f>SUM(K291:K294)</f>
        <v>8269.67</v>
      </c>
      <c r="L290" s="25">
        <f t="shared" si="13"/>
        <v>0.12722569230769232</v>
      </c>
      <c r="M290" s="25">
        <f>K290/K339</f>
        <v>0.0009690178158820006</v>
      </c>
    </row>
    <row r="291" spans="2:13" ht="12.75">
      <c r="B291" s="51" t="s">
        <v>566</v>
      </c>
      <c r="C291" s="51"/>
      <c r="D291" s="51"/>
      <c r="E291" s="50" t="s">
        <v>567</v>
      </c>
      <c r="F291" s="50"/>
      <c r="G291" s="50"/>
      <c r="H291" s="7"/>
      <c r="I291" s="20">
        <v>0</v>
      </c>
      <c r="J291" s="20">
        <v>4000</v>
      </c>
      <c r="K291" s="20">
        <v>0</v>
      </c>
      <c r="L291" s="25">
        <v>0</v>
      </c>
      <c r="M291" s="25">
        <f>K291/K339</f>
        <v>0</v>
      </c>
    </row>
    <row r="292" spans="2:13" ht="12.75">
      <c r="B292" s="51" t="s">
        <v>568</v>
      </c>
      <c r="C292" s="51"/>
      <c r="D292" s="51"/>
      <c r="E292" s="50" t="s">
        <v>569</v>
      </c>
      <c r="F292" s="50"/>
      <c r="G292" s="50"/>
      <c r="H292" s="16"/>
      <c r="I292" s="20">
        <v>1764.04</v>
      </c>
      <c r="J292" s="20">
        <v>4000</v>
      </c>
      <c r="K292" s="20">
        <v>3755.67</v>
      </c>
      <c r="L292" s="25">
        <f>K292/J292</f>
        <v>0.9389175000000001</v>
      </c>
      <c r="M292" s="25">
        <f>K292/K339</f>
        <v>0.00044007936720250664</v>
      </c>
    </row>
    <row r="293" spans="2:13" ht="12.75">
      <c r="B293" s="49" t="s">
        <v>570</v>
      </c>
      <c r="C293" s="49"/>
      <c r="D293" s="49"/>
      <c r="E293" s="50" t="s">
        <v>571</v>
      </c>
      <c r="F293" s="50"/>
      <c r="G293" s="50"/>
      <c r="H293" s="16"/>
      <c r="I293" s="20">
        <v>10</v>
      </c>
      <c r="J293" s="20">
        <v>0</v>
      </c>
      <c r="K293" s="20">
        <v>0</v>
      </c>
      <c r="L293" s="25">
        <v>0</v>
      </c>
      <c r="M293" s="25">
        <f>K293/K339</f>
        <v>0</v>
      </c>
    </row>
    <row r="294" spans="2:13" ht="12.75">
      <c r="B294" s="49" t="s">
        <v>572</v>
      </c>
      <c r="C294" s="49"/>
      <c r="D294" s="49"/>
      <c r="E294" s="50" t="s">
        <v>573</v>
      </c>
      <c r="F294" s="50"/>
      <c r="G294" s="50"/>
      <c r="H294" s="16"/>
      <c r="I294" s="20">
        <v>4160.57</v>
      </c>
      <c r="J294" s="20">
        <v>57000</v>
      </c>
      <c r="K294" s="20">
        <v>4514</v>
      </c>
      <c r="L294" s="25">
        <f aca="true" t="shared" si="14" ref="L294:L331">K294/J294</f>
        <v>0.07919298245614036</v>
      </c>
      <c r="M294" s="25">
        <f>K294/K339</f>
        <v>0.0005289384486794939</v>
      </c>
    </row>
    <row r="295" spans="2:13" ht="12.75">
      <c r="B295" s="52" t="s">
        <v>574</v>
      </c>
      <c r="C295" s="52"/>
      <c r="D295" s="52"/>
      <c r="E295" s="53" t="s">
        <v>575</v>
      </c>
      <c r="F295" s="53"/>
      <c r="G295" s="53"/>
      <c r="H295" s="7"/>
      <c r="I295" s="20">
        <f>SUM(I296)</f>
        <v>3391.2</v>
      </c>
      <c r="J295" s="20">
        <f>SUM(J296)</f>
        <v>4500</v>
      </c>
      <c r="K295" s="20">
        <f>SUM(K296)</f>
        <v>1805.6</v>
      </c>
      <c r="L295" s="25">
        <f t="shared" si="14"/>
        <v>0.4012444444444444</v>
      </c>
      <c r="M295" s="25">
        <f>K295/K339</f>
        <v>0.00021157537947179755</v>
      </c>
    </row>
    <row r="296" spans="2:13" ht="12.75">
      <c r="B296" s="51" t="s">
        <v>576</v>
      </c>
      <c r="C296" s="51"/>
      <c r="D296" s="51"/>
      <c r="E296" s="50" t="s">
        <v>577</v>
      </c>
      <c r="F296" s="50"/>
      <c r="G296" s="50"/>
      <c r="H296" s="16"/>
      <c r="I296" s="20">
        <v>3391.2</v>
      </c>
      <c r="J296" s="20">
        <v>4500</v>
      </c>
      <c r="K296" s="20">
        <v>1805.6</v>
      </c>
      <c r="L296" s="26">
        <f t="shared" si="14"/>
        <v>0.4012444444444444</v>
      </c>
      <c r="M296" s="26">
        <f>K296/K339</f>
        <v>0.00021157537947179755</v>
      </c>
    </row>
    <row r="297" spans="2:13" ht="12.75">
      <c r="B297" s="52" t="s">
        <v>578</v>
      </c>
      <c r="C297" s="52"/>
      <c r="D297" s="52"/>
      <c r="E297" s="53" t="s">
        <v>579</v>
      </c>
      <c r="F297" s="53"/>
      <c r="G297" s="53"/>
      <c r="H297" s="7"/>
      <c r="I297" s="20">
        <f>SUM(I298:I303)</f>
        <v>24765.39</v>
      </c>
      <c r="J297" s="20">
        <f>SUM(J298:J303)</f>
        <v>50000</v>
      </c>
      <c r="K297" s="20">
        <f>SUM(K298:K303)</f>
        <v>27599.190000000002</v>
      </c>
      <c r="L297" s="25">
        <f t="shared" si="14"/>
        <v>0.5519838</v>
      </c>
      <c r="M297" s="25">
        <f>K297/K339</f>
        <v>0.0032339992785579536</v>
      </c>
    </row>
    <row r="298" spans="2:13" ht="12.75">
      <c r="B298" s="49" t="s">
        <v>580</v>
      </c>
      <c r="C298" s="49"/>
      <c r="D298" s="49"/>
      <c r="E298" s="50" t="s">
        <v>581</v>
      </c>
      <c r="F298" s="50"/>
      <c r="G298" s="50"/>
      <c r="H298" s="16"/>
      <c r="I298" s="20">
        <v>4340.3</v>
      </c>
      <c r="J298" s="20">
        <v>9000</v>
      </c>
      <c r="K298" s="20">
        <v>8153.57</v>
      </c>
      <c r="L298" s="25">
        <f t="shared" si="14"/>
        <v>0.9059522222222222</v>
      </c>
      <c r="M298" s="25">
        <f>K298/K339</f>
        <v>0.00095541352835615</v>
      </c>
    </row>
    <row r="299" spans="2:13" ht="12.75">
      <c r="B299" s="49" t="s">
        <v>582</v>
      </c>
      <c r="C299" s="49"/>
      <c r="D299" s="49"/>
      <c r="E299" s="50" t="s">
        <v>583</v>
      </c>
      <c r="F299" s="50"/>
      <c r="G299" s="50"/>
      <c r="H299" s="16"/>
      <c r="I299" s="20">
        <v>1100.76</v>
      </c>
      <c r="J299" s="20">
        <v>1000</v>
      </c>
      <c r="K299" s="20">
        <v>1000</v>
      </c>
      <c r="L299" s="25">
        <f t="shared" si="14"/>
        <v>1</v>
      </c>
      <c r="M299" s="25">
        <f>K299/K339</f>
        <v>0.00011717732580405272</v>
      </c>
    </row>
    <row r="300" spans="2:13" ht="12.75">
      <c r="B300" s="49" t="s">
        <v>584</v>
      </c>
      <c r="C300" s="49"/>
      <c r="D300" s="49"/>
      <c r="E300" s="50" t="s">
        <v>585</v>
      </c>
      <c r="F300" s="50"/>
      <c r="G300" s="50"/>
      <c r="H300" s="16"/>
      <c r="I300" s="20">
        <v>1456.41</v>
      </c>
      <c r="J300" s="20">
        <v>1800</v>
      </c>
      <c r="K300" s="20">
        <v>1800</v>
      </c>
      <c r="L300" s="25">
        <f t="shared" si="14"/>
        <v>1</v>
      </c>
      <c r="M300" s="25">
        <f>K300/K339</f>
        <v>0.00021091918644729486</v>
      </c>
    </row>
    <row r="301" spans="2:13" ht="12.75">
      <c r="B301" s="49" t="s">
        <v>586</v>
      </c>
      <c r="C301" s="49"/>
      <c r="D301" s="49"/>
      <c r="E301" s="50" t="s">
        <v>587</v>
      </c>
      <c r="F301" s="50"/>
      <c r="G301" s="50"/>
      <c r="H301" s="16"/>
      <c r="I301" s="20">
        <v>232.31</v>
      </c>
      <c r="J301" s="20">
        <v>200</v>
      </c>
      <c r="K301" s="20">
        <v>200</v>
      </c>
      <c r="L301" s="25">
        <f t="shared" si="14"/>
        <v>1</v>
      </c>
      <c r="M301" s="25">
        <f>K301/K339</f>
        <v>2.343546516081054E-05</v>
      </c>
    </row>
    <row r="302" spans="2:13" ht="12.75">
      <c r="B302" s="49" t="s">
        <v>588</v>
      </c>
      <c r="C302" s="49"/>
      <c r="D302" s="49"/>
      <c r="E302" s="50" t="s">
        <v>589</v>
      </c>
      <c r="F302" s="50"/>
      <c r="G302" s="50"/>
      <c r="H302" s="16"/>
      <c r="I302" s="20">
        <v>3744.3</v>
      </c>
      <c r="J302" s="20">
        <v>10000</v>
      </c>
      <c r="K302" s="20">
        <v>4372.36</v>
      </c>
      <c r="L302" s="25">
        <f t="shared" si="14"/>
        <v>0.43723599999999996</v>
      </c>
      <c r="M302" s="25">
        <f>K302/K339</f>
        <v>0.0005123414522526079</v>
      </c>
    </row>
    <row r="303" spans="2:13" ht="12.75">
      <c r="B303" s="51" t="s">
        <v>590</v>
      </c>
      <c r="C303" s="51"/>
      <c r="D303" s="51"/>
      <c r="E303" s="50" t="s">
        <v>591</v>
      </c>
      <c r="F303" s="50"/>
      <c r="G303" s="50"/>
      <c r="H303" s="16"/>
      <c r="I303" s="20">
        <v>13891.31</v>
      </c>
      <c r="J303" s="20">
        <v>28000</v>
      </c>
      <c r="K303" s="20">
        <v>12073.26</v>
      </c>
      <c r="L303" s="25">
        <f t="shared" si="14"/>
        <v>0.4311878571428572</v>
      </c>
      <c r="M303" s="25">
        <f>K303/K339</f>
        <v>0.0014147123205370375</v>
      </c>
    </row>
    <row r="304" spans="2:13" ht="12.75">
      <c r="B304" s="52" t="s">
        <v>592</v>
      </c>
      <c r="C304" s="52"/>
      <c r="D304" s="52"/>
      <c r="E304" s="53" t="s">
        <v>593</v>
      </c>
      <c r="F304" s="53"/>
      <c r="G304" s="53"/>
      <c r="H304" s="7"/>
      <c r="I304" s="20">
        <f>SUM(I305:I310)</f>
        <v>28683.170000000002</v>
      </c>
      <c r="J304" s="20">
        <f>SUM(J305:J310)</f>
        <v>39742</v>
      </c>
      <c r="K304" s="20">
        <f>SUM(K305:K310)</f>
        <v>15133.24</v>
      </c>
      <c r="L304" s="25">
        <f t="shared" si="14"/>
        <v>0.38078707664435607</v>
      </c>
      <c r="M304" s="25">
        <f>K304/K339</f>
        <v>0.0017732725939509225</v>
      </c>
    </row>
    <row r="305" spans="2:13" ht="12.75">
      <c r="B305" s="49" t="s">
        <v>594</v>
      </c>
      <c r="C305" s="49"/>
      <c r="D305" s="49"/>
      <c r="E305" s="50" t="s">
        <v>595</v>
      </c>
      <c r="F305" s="50"/>
      <c r="G305" s="50"/>
      <c r="H305" s="16"/>
      <c r="I305" s="20">
        <v>2669.51</v>
      </c>
      <c r="J305" s="20">
        <v>6000</v>
      </c>
      <c r="K305" s="20">
        <v>5369.34</v>
      </c>
      <c r="L305" s="25">
        <f t="shared" si="14"/>
        <v>0.8948900000000001</v>
      </c>
      <c r="M305" s="25">
        <f>K305/K339</f>
        <v>0.0006291649025327323</v>
      </c>
    </row>
    <row r="306" spans="2:13" ht="12.75">
      <c r="B306" s="49" t="s">
        <v>596</v>
      </c>
      <c r="C306" s="49"/>
      <c r="D306" s="49"/>
      <c r="E306" s="50" t="s">
        <v>597</v>
      </c>
      <c r="F306" s="50"/>
      <c r="G306" s="50"/>
      <c r="H306" s="16"/>
      <c r="I306" s="20">
        <v>1458.99</v>
      </c>
      <c r="J306" s="20">
        <v>1500</v>
      </c>
      <c r="K306" s="20">
        <v>1137.44</v>
      </c>
      <c r="L306" s="25">
        <f t="shared" si="14"/>
        <v>0.7582933333333334</v>
      </c>
      <c r="M306" s="25">
        <f>K306/K339</f>
        <v>0.0001332821774625617</v>
      </c>
    </row>
    <row r="307" spans="2:13" ht="12.75">
      <c r="B307" s="49" t="s">
        <v>598</v>
      </c>
      <c r="C307" s="49"/>
      <c r="D307" s="49"/>
      <c r="E307" s="50" t="s">
        <v>599</v>
      </c>
      <c r="F307" s="50"/>
      <c r="G307" s="50"/>
      <c r="H307" s="16"/>
      <c r="I307" s="20">
        <v>746.77</v>
      </c>
      <c r="J307" s="20">
        <v>1300</v>
      </c>
      <c r="K307" s="20">
        <v>930.21</v>
      </c>
      <c r="L307" s="25">
        <f t="shared" si="14"/>
        <v>0.7155461538461538</v>
      </c>
      <c r="M307" s="25">
        <f>K307/K339</f>
        <v>0.00010899952023618787</v>
      </c>
    </row>
    <row r="308" spans="2:13" ht="12.75">
      <c r="B308" s="49" t="s">
        <v>600</v>
      </c>
      <c r="C308" s="49"/>
      <c r="D308" s="49"/>
      <c r="E308" s="50" t="s">
        <v>601</v>
      </c>
      <c r="F308" s="50"/>
      <c r="G308" s="50"/>
      <c r="H308" s="16"/>
      <c r="I308" s="20">
        <v>106.45</v>
      </c>
      <c r="J308" s="20">
        <v>200</v>
      </c>
      <c r="K308" s="20">
        <v>150.09</v>
      </c>
      <c r="L308" s="25">
        <f t="shared" si="14"/>
        <v>0.7504500000000001</v>
      </c>
      <c r="M308" s="25">
        <f>K308/K339</f>
        <v>1.758714482993027E-05</v>
      </c>
    </row>
    <row r="309" spans="2:13" ht="12.75">
      <c r="B309" s="49" t="s">
        <v>602</v>
      </c>
      <c r="C309" s="49"/>
      <c r="D309" s="49"/>
      <c r="E309" s="50" t="s">
        <v>603</v>
      </c>
      <c r="F309" s="50"/>
      <c r="G309" s="50"/>
      <c r="H309" s="16"/>
      <c r="I309" s="20">
        <v>17723.45</v>
      </c>
      <c r="J309" s="20">
        <v>19742</v>
      </c>
      <c r="K309" s="20">
        <v>7356.08</v>
      </c>
      <c r="L309" s="25">
        <f t="shared" si="14"/>
        <v>0.3726106777428832</v>
      </c>
      <c r="M309" s="25">
        <f>K309/K339</f>
        <v>0.0008619657828006761</v>
      </c>
    </row>
    <row r="310" spans="2:13" ht="12.75">
      <c r="B310" s="51" t="s">
        <v>604</v>
      </c>
      <c r="C310" s="51"/>
      <c r="D310" s="51"/>
      <c r="E310" s="50" t="s">
        <v>605</v>
      </c>
      <c r="F310" s="50"/>
      <c r="G310" s="50"/>
      <c r="H310" s="16"/>
      <c r="I310" s="20">
        <v>5978</v>
      </c>
      <c r="J310" s="20">
        <v>11000</v>
      </c>
      <c r="K310" s="20">
        <v>190.08</v>
      </c>
      <c r="L310" s="25">
        <f t="shared" si="14"/>
        <v>0.01728</v>
      </c>
      <c r="M310" s="25">
        <f>K310/K339</f>
        <v>2.227306608883434E-05</v>
      </c>
    </row>
    <row r="311" spans="2:13" ht="12.75">
      <c r="B311" s="52" t="s">
        <v>606</v>
      </c>
      <c r="C311" s="52"/>
      <c r="D311" s="52"/>
      <c r="E311" s="53" t="s">
        <v>607</v>
      </c>
      <c r="F311" s="53"/>
      <c r="G311" s="53"/>
      <c r="H311" s="7"/>
      <c r="I311" s="20">
        <f>SUM(I312:I315)</f>
        <v>146331.23</v>
      </c>
      <c r="J311" s="20">
        <f>SUM(J312:J315)</f>
        <v>307800</v>
      </c>
      <c r="K311" s="20">
        <f>SUM(K312:K315)</f>
        <v>169934.77</v>
      </c>
      <c r="L311" s="25">
        <f t="shared" si="14"/>
        <v>0.5520947693307342</v>
      </c>
      <c r="M311" s="25">
        <f>K311/K339</f>
        <v>0.019912501909726762</v>
      </c>
    </row>
    <row r="312" spans="2:13" ht="12.75">
      <c r="B312" s="49" t="s">
        <v>608</v>
      </c>
      <c r="C312" s="49"/>
      <c r="D312" s="49"/>
      <c r="E312" s="50" t="s">
        <v>609</v>
      </c>
      <c r="F312" s="50"/>
      <c r="G312" s="50"/>
      <c r="H312" s="16"/>
      <c r="I312" s="20">
        <v>111667.07</v>
      </c>
      <c r="J312" s="20">
        <v>200000</v>
      </c>
      <c r="K312" s="20">
        <v>120449.65</v>
      </c>
      <c r="L312" s="25">
        <f t="shared" si="14"/>
        <v>0.6022482499999999</v>
      </c>
      <c r="M312" s="25">
        <f>K312/K339</f>
        <v>0.014113967881034117</v>
      </c>
    </row>
    <row r="313" spans="2:13" ht="12.75">
      <c r="B313" s="49" t="s">
        <v>610</v>
      </c>
      <c r="C313" s="49"/>
      <c r="D313" s="49"/>
      <c r="E313" s="50" t="s">
        <v>611</v>
      </c>
      <c r="F313" s="50"/>
      <c r="G313" s="50"/>
      <c r="H313" s="16"/>
      <c r="I313" s="20">
        <v>29140.02</v>
      </c>
      <c r="J313" s="20">
        <v>65000</v>
      </c>
      <c r="K313" s="20">
        <v>44849.12</v>
      </c>
      <c r="L313" s="25">
        <f t="shared" si="14"/>
        <v>0.6899864615384615</v>
      </c>
      <c r="M313" s="35">
        <f>K313/K339</f>
        <v>0.0052552999462650565</v>
      </c>
    </row>
    <row r="314" spans="2:13" ht="12.75">
      <c r="B314" s="49" t="s">
        <v>612</v>
      </c>
      <c r="C314" s="49"/>
      <c r="D314" s="49"/>
      <c r="E314" s="50" t="s">
        <v>613</v>
      </c>
      <c r="F314" s="50"/>
      <c r="G314" s="50"/>
      <c r="H314" s="16"/>
      <c r="I314" s="20">
        <v>5524.14</v>
      </c>
      <c r="J314" s="20">
        <v>12800</v>
      </c>
      <c r="K314" s="20">
        <v>4636</v>
      </c>
      <c r="L314" s="25">
        <f t="shared" si="14"/>
        <v>0.3621875</v>
      </c>
      <c r="M314" s="25">
        <f>K314/K339</f>
        <v>0.0005432340824275884</v>
      </c>
    </row>
    <row r="315" spans="2:13" ht="12.75">
      <c r="B315" s="51" t="s">
        <v>614</v>
      </c>
      <c r="C315" s="51"/>
      <c r="D315" s="51"/>
      <c r="E315" s="50" t="s">
        <v>615</v>
      </c>
      <c r="F315" s="50"/>
      <c r="G315" s="50"/>
      <c r="H315" s="16"/>
      <c r="I315" s="20">
        <v>0</v>
      </c>
      <c r="J315" s="20">
        <v>30000</v>
      </c>
      <c r="K315" s="20">
        <v>0</v>
      </c>
      <c r="L315" s="25">
        <f t="shared" si="14"/>
        <v>0</v>
      </c>
      <c r="M315" s="25">
        <f>K315/K339</f>
        <v>0</v>
      </c>
    </row>
    <row r="316" spans="2:13" ht="12.75">
      <c r="B316" s="52" t="s">
        <v>616</v>
      </c>
      <c r="C316" s="52"/>
      <c r="D316" s="52"/>
      <c r="E316" s="53" t="s">
        <v>617</v>
      </c>
      <c r="F316" s="53"/>
      <c r="G316" s="53"/>
      <c r="H316" s="7"/>
      <c r="I316" s="20">
        <f>SUM(I317:I320)</f>
        <v>2962.2500000000005</v>
      </c>
      <c r="J316" s="20">
        <f>SUM(J317:J320)</f>
        <v>44200</v>
      </c>
      <c r="K316" s="20">
        <f>SUM(K317:K320)</f>
        <v>15097.53</v>
      </c>
      <c r="L316" s="25">
        <f t="shared" si="14"/>
        <v>0.3415730769230769</v>
      </c>
      <c r="M316" s="25">
        <f>K316/K339</f>
        <v>0.00176908819164646</v>
      </c>
    </row>
    <row r="317" spans="2:13" ht="12.75">
      <c r="B317" s="49" t="s">
        <v>618</v>
      </c>
      <c r="C317" s="49"/>
      <c r="D317" s="49"/>
      <c r="E317" s="50" t="s">
        <v>619</v>
      </c>
      <c r="F317" s="50"/>
      <c r="G317" s="50"/>
      <c r="H317" s="16"/>
      <c r="I317" s="20">
        <v>1199.4</v>
      </c>
      <c r="J317" s="20">
        <v>4000</v>
      </c>
      <c r="K317" s="20">
        <v>936</v>
      </c>
      <c r="L317" s="25">
        <f t="shared" si="14"/>
        <v>0.234</v>
      </c>
      <c r="M317" s="25">
        <f>K317/K339</f>
        <v>0.00010967797695259334</v>
      </c>
    </row>
    <row r="318" spans="2:13" ht="12.75">
      <c r="B318" s="49" t="s">
        <v>620</v>
      </c>
      <c r="C318" s="49"/>
      <c r="D318" s="49"/>
      <c r="E318" s="50" t="s">
        <v>621</v>
      </c>
      <c r="F318" s="50"/>
      <c r="G318" s="50"/>
      <c r="H318" s="16"/>
      <c r="I318" s="20">
        <v>1292.45</v>
      </c>
      <c r="J318" s="20">
        <v>2000</v>
      </c>
      <c r="K318" s="20">
        <v>1962.43</v>
      </c>
      <c r="L318" s="25">
        <f t="shared" si="14"/>
        <v>0.9812150000000001</v>
      </c>
      <c r="M318" s="25">
        <f>K318/K339</f>
        <v>0.00022995229947764717</v>
      </c>
    </row>
    <row r="319" spans="2:13" ht="12.75">
      <c r="B319" s="51" t="s">
        <v>622</v>
      </c>
      <c r="C319" s="51"/>
      <c r="D319" s="51"/>
      <c r="E319" s="50" t="s">
        <v>623</v>
      </c>
      <c r="F319" s="50"/>
      <c r="G319" s="50"/>
      <c r="H319" s="16"/>
      <c r="I319" s="20">
        <v>235.4</v>
      </c>
      <c r="J319" s="20">
        <v>37600</v>
      </c>
      <c r="K319" s="20">
        <v>11981.1</v>
      </c>
      <c r="L319" s="25">
        <f t="shared" si="14"/>
        <v>0.3186462765957447</v>
      </c>
      <c r="M319" s="25">
        <f>K319/K339</f>
        <v>0.001403913258190936</v>
      </c>
    </row>
    <row r="320" spans="2:13" ht="12.75">
      <c r="B320" s="49" t="s">
        <v>624</v>
      </c>
      <c r="C320" s="49"/>
      <c r="D320" s="49"/>
      <c r="E320" s="50" t="s">
        <v>625</v>
      </c>
      <c r="F320" s="50"/>
      <c r="G320" s="50"/>
      <c r="H320" s="16"/>
      <c r="I320" s="20">
        <v>235</v>
      </c>
      <c r="J320" s="20">
        <v>600</v>
      </c>
      <c r="K320" s="20">
        <v>218</v>
      </c>
      <c r="L320" s="25">
        <f t="shared" si="14"/>
        <v>0.36333333333333334</v>
      </c>
      <c r="M320" s="25">
        <f>K320/K339</f>
        <v>2.554465702528349E-05</v>
      </c>
    </row>
    <row r="321" spans="2:13" ht="12.75">
      <c r="B321" s="55" t="s">
        <v>626</v>
      </c>
      <c r="C321" s="55"/>
      <c r="D321" s="55"/>
      <c r="E321" s="57" t="s">
        <v>627</v>
      </c>
      <c r="F321" s="57"/>
      <c r="G321" s="57"/>
      <c r="H321" s="4"/>
      <c r="I321" s="18">
        <f>SUM(I326,I322,I324)</f>
        <v>125500</v>
      </c>
      <c r="J321" s="18">
        <f>SUM(J322,J324,J326)</f>
        <v>420000</v>
      </c>
      <c r="K321" s="18">
        <f>SUM(K326,K322,K324)</f>
        <v>220478.03</v>
      </c>
      <c r="L321" s="27">
        <f t="shared" si="14"/>
        <v>0.5249476904761905</v>
      </c>
      <c r="M321" s="27">
        <f>K321/K339</f>
        <v>0.025835025953945708</v>
      </c>
    </row>
    <row r="322" spans="2:13" ht="12.75">
      <c r="B322" s="52" t="s">
        <v>628</v>
      </c>
      <c r="C322" s="52"/>
      <c r="D322" s="52"/>
      <c r="E322" s="53" t="s">
        <v>629</v>
      </c>
      <c r="F322" s="53"/>
      <c r="G322" s="53"/>
      <c r="H322" s="7"/>
      <c r="I322" s="20">
        <f>SUM(I323)</f>
        <v>77500</v>
      </c>
      <c r="J322" s="20">
        <f>SUM(J323)</f>
        <v>305000</v>
      </c>
      <c r="K322" s="20">
        <f>SUM(K323)</f>
        <v>154000</v>
      </c>
      <c r="L322" s="25">
        <f t="shared" si="14"/>
        <v>0.5049180327868853</v>
      </c>
      <c r="M322" s="25">
        <f>K322/K339</f>
        <v>0.018045308173824118</v>
      </c>
    </row>
    <row r="323" spans="2:13" ht="12.75">
      <c r="B323" s="49" t="s">
        <v>630</v>
      </c>
      <c r="C323" s="49"/>
      <c r="D323" s="49"/>
      <c r="E323" s="50" t="s">
        <v>631</v>
      </c>
      <c r="F323" s="50"/>
      <c r="G323" s="50"/>
      <c r="H323" s="33"/>
      <c r="I323" s="34">
        <v>77500</v>
      </c>
      <c r="J323" s="34">
        <v>305000</v>
      </c>
      <c r="K323" s="34">
        <v>154000</v>
      </c>
      <c r="L323" s="25">
        <f t="shared" si="14"/>
        <v>0.5049180327868853</v>
      </c>
      <c r="M323" s="25">
        <f>K323/K339</f>
        <v>0.018045308173824118</v>
      </c>
    </row>
    <row r="324" spans="2:13" ht="12.75">
      <c r="B324" s="52" t="s">
        <v>632</v>
      </c>
      <c r="C324" s="52"/>
      <c r="D324" s="52"/>
      <c r="E324" s="53" t="s">
        <v>633</v>
      </c>
      <c r="F324" s="53"/>
      <c r="G324" s="53"/>
      <c r="H324" s="7"/>
      <c r="I324" s="20">
        <f>SUM(I325)</f>
        <v>48000</v>
      </c>
      <c r="J324" s="20">
        <f>SUM(J325)</f>
        <v>75000</v>
      </c>
      <c r="K324" s="20">
        <f>SUM(K325)</f>
        <v>46000</v>
      </c>
      <c r="L324" s="25">
        <f t="shared" si="14"/>
        <v>0.6133333333333333</v>
      </c>
      <c r="M324" s="25">
        <f>K324/K339</f>
        <v>0.005390156986986425</v>
      </c>
    </row>
    <row r="325" spans="2:13" ht="12.75">
      <c r="B325" s="49" t="s">
        <v>634</v>
      </c>
      <c r="C325" s="49"/>
      <c r="D325" s="49"/>
      <c r="E325" s="50" t="s">
        <v>635</v>
      </c>
      <c r="F325" s="50"/>
      <c r="G325" s="50"/>
      <c r="H325" s="33"/>
      <c r="I325" s="34">
        <v>48000</v>
      </c>
      <c r="J325" s="34">
        <v>75000</v>
      </c>
      <c r="K325" s="34">
        <v>46000</v>
      </c>
      <c r="L325" s="25">
        <f t="shared" si="14"/>
        <v>0.6133333333333333</v>
      </c>
      <c r="M325" s="25">
        <f>K325/K339</f>
        <v>0.005390156986986425</v>
      </c>
    </row>
    <row r="326" spans="2:13" ht="12.75">
      <c r="B326" s="52" t="s">
        <v>636</v>
      </c>
      <c r="C326" s="52"/>
      <c r="D326" s="52"/>
      <c r="E326" s="53" t="s">
        <v>637</v>
      </c>
      <c r="F326" s="53"/>
      <c r="G326" s="53"/>
      <c r="H326" s="7"/>
      <c r="I326" s="20">
        <f>SUM(I327:I329)</f>
        <v>0</v>
      </c>
      <c r="J326" s="20">
        <f>SUM(J327:J329)</f>
        <v>40000</v>
      </c>
      <c r="K326" s="20">
        <f>SUM(K327:K329)</f>
        <v>20478.03</v>
      </c>
      <c r="L326" s="25">
        <f t="shared" si="14"/>
        <v>0.51195075</v>
      </c>
      <c r="M326" s="25">
        <f>K326/K339</f>
        <v>0.0023995607931351654</v>
      </c>
    </row>
    <row r="327" spans="2:13" ht="48" customHeight="1">
      <c r="B327" s="49" t="s">
        <v>638</v>
      </c>
      <c r="C327" s="49"/>
      <c r="D327" s="49"/>
      <c r="E327" s="54" t="s">
        <v>639</v>
      </c>
      <c r="F327" s="54"/>
      <c r="G327" s="54"/>
      <c r="H327" s="33"/>
      <c r="I327" s="34">
        <v>0</v>
      </c>
      <c r="J327" s="34">
        <v>20000</v>
      </c>
      <c r="K327" s="34">
        <v>10000</v>
      </c>
      <c r="L327" s="25">
        <f t="shared" si="14"/>
        <v>0.5</v>
      </c>
      <c r="M327" s="25">
        <f>K327/K339</f>
        <v>0.0011717732580405272</v>
      </c>
    </row>
    <row r="328" spans="2:13" ht="12.75" customHeight="1">
      <c r="B328" s="49" t="s">
        <v>640</v>
      </c>
      <c r="C328" s="49"/>
      <c r="D328" s="49"/>
      <c r="E328" s="54" t="s">
        <v>641</v>
      </c>
      <c r="F328" s="54"/>
      <c r="G328" s="54"/>
      <c r="H328" s="33"/>
      <c r="I328" s="34">
        <v>0</v>
      </c>
      <c r="J328" s="34">
        <v>10500</v>
      </c>
      <c r="K328" s="34">
        <v>10478.03</v>
      </c>
      <c r="L328" s="25">
        <f t="shared" si="14"/>
        <v>0.9979076190476192</v>
      </c>
      <c r="M328" s="25">
        <f>K328/K339</f>
        <v>0.0012277875350946385</v>
      </c>
    </row>
    <row r="329" spans="2:13" ht="12.75" customHeight="1">
      <c r="B329" s="49" t="s">
        <v>642</v>
      </c>
      <c r="C329" s="49"/>
      <c r="D329" s="49"/>
      <c r="E329" s="54" t="s">
        <v>643</v>
      </c>
      <c r="F329" s="54"/>
      <c r="G329" s="54"/>
      <c r="H329" s="33"/>
      <c r="I329" s="34">
        <v>0</v>
      </c>
      <c r="J329" s="34">
        <v>9500</v>
      </c>
      <c r="K329" s="34">
        <v>0</v>
      </c>
      <c r="L329" s="25">
        <f t="shared" si="14"/>
        <v>0</v>
      </c>
      <c r="M329" s="25">
        <f>K329/K339</f>
        <v>0</v>
      </c>
    </row>
    <row r="330" spans="2:13" ht="12.75">
      <c r="B330" s="55" t="s">
        <v>644</v>
      </c>
      <c r="C330" s="55"/>
      <c r="D330" s="55"/>
      <c r="E330" s="56" t="s">
        <v>645</v>
      </c>
      <c r="F330" s="56"/>
      <c r="G330" s="56"/>
      <c r="H330" s="4"/>
      <c r="I330" s="18">
        <f>SUM(I331,I334)</f>
        <v>2777.1800000000003</v>
      </c>
      <c r="J330" s="18">
        <f>SUM(J331,J334)</f>
        <v>1590000</v>
      </c>
      <c r="K330" s="18">
        <f>SUM(K331,K334)</f>
        <v>5548.860000000001</v>
      </c>
      <c r="L330" s="27">
        <f t="shared" si="14"/>
        <v>0.003489849056603774</v>
      </c>
      <c r="M330" s="27">
        <f>K330/K339</f>
        <v>0.000650200576061076</v>
      </c>
    </row>
    <row r="331" spans="2:13" ht="12.75">
      <c r="B331" s="52" t="s">
        <v>646</v>
      </c>
      <c r="C331" s="52"/>
      <c r="D331" s="52"/>
      <c r="E331" s="53" t="s">
        <v>647</v>
      </c>
      <c r="F331" s="53"/>
      <c r="G331" s="53"/>
      <c r="H331" s="7"/>
      <c r="I331" s="20">
        <f>SUM(I332:I333)</f>
        <v>0</v>
      </c>
      <c r="J331" s="20">
        <f>SUM(J332:J333)</f>
        <v>1585000</v>
      </c>
      <c r="K331" s="20">
        <f>SUM(K332:K333)</f>
        <v>4019.56</v>
      </c>
      <c r="L331" s="39">
        <f t="shared" si="14"/>
        <v>0.002536</v>
      </c>
      <c r="M331" s="25">
        <f>K331/K339</f>
        <v>0.0004710012917089381</v>
      </c>
    </row>
    <row r="332" spans="2:13" ht="12.75">
      <c r="B332" s="49" t="s">
        <v>648</v>
      </c>
      <c r="C332" s="49"/>
      <c r="D332" s="49"/>
      <c r="E332" s="50" t="s">
        <v>649</v>
      </c>
      <c r="F332" s="50"/>
      <c r="G332" s="50"/>
      <c r="H332" s="16"/>
      <c r="I332" s="20">
        <v>0</v>
      </c>
      <c r="J332" s="20">
        <v>995000</v>
      </c>
      <c r="K332" s="20">
        <v>0</v>
      </c>
      <c r="L332" s="39">
        <v>0</v>
      </c>
      <c r="M332" s="25">
        <f>K332/K339</f>
        <v>0</v>
      </c>
    </row>
    <row r="333" spans="2:13" ht="12.75" customHeight="1">
      <c r="B333" s="49" t="s">
        <v>650</v>
      </c>
      <c r="C333" s="49"/>
      <c r="D333" s="49"/>
      <c r="E333" s="50" t="s">
        <v>651</v>
      </c>
      <c r="F333" s="50"/>
      <c r="G333" s="50"/>
      <c r="H333" s="16"/>
      <c r="I333" s="20">
        <v>0</v>
      </c>
      <c r="J333" s="20">
        <v>590000</v>
      </c>
      <c r="K333" s="20">
        <v>4019.56</v>
      </c>
      <c r="L333" s="26">
        <v>0</v>
      </c>
      <c r="M333" s="26">
        <f>K333/K339</f>
        <v>0.0004710012917089381</v>
      </c>
    </row>
    <row r="334" spans="2:13" ht="12.75" customHeight="1">
      <c r="B334" s="52" t="s">
        <v>652</v>
      </c>
      <c r="C334" s="52"/>
      <c r="D334" s="52"/>
      <c r="E334" s="53" t="s">
        <v>653</v>
      </c>
      <c r="F334" s="53"/>
      <c r="G334" s="53"/>
      <c r="H334" s="7"/>
      <c r="I334" s="20">
        <f>SUM(I335:I338)</f>
        <v>2777.1800000000003</v>
      </c>
      <c r="J334" s="20">
        <f>SUM(J335:J338)</f>
        <v>5000</v>
      </c>
      <c r="K334" s="20">
        <f>SUM(K335:K338)</f>
        <v>1529.3000000000002</v>
      </c>
      <c r="L334" s="25">
        <f aca="true" t="shared" si="15" ref="L334:L339">K334/J334</f>
        <v>0.30586</v>
      </c>
      <c r="M334" s="40">
        <f>K334/K339</f>
        <v>0.00017919928435213784</v>
      </c>
    </row>
    <row r="335" spans="2:13" ht="12.75" customHeight="1">
      <c r="B335" s="49" t="s">
        <v>654</v>
      </c>
      <c r="C335" s="49"/>
      <c r="D335" s="49"/>
      <c r="E335" s="50" t="s">
        <v>655</v>
      </c>
      <c r="F335" s="50"/>
      <c r="G335" s="50"/>
      <c r="H335" s="16"/>
      <c r="I335" s="20">
        <v>117.07</v>
      </c>
      <c r="J335" s="20">
        <v>400</v>
      </c>
      <c r="K335" s="20">
        <v>45.53</v>
      </c>
      <c r="L335" s="40">
        <f t="shared" si="15"/>
        <v>0.11382500000000001</v>
      </c>
      <c r="M335" s="40">
        <f>K335/K339</f>
        <v>5.33508364385852E-06</v>
      </c>
    </row>
    <row r="336" spans="2:13" ht="12.75" customHeight="1">
      <c r="B336" s="49" t="s">
        <v>656</v>
      </c>
      <c r="C336" s="49"/>
      <c r="D336" s="49"/>
      <c r="E336" s="50" t="s">
        <v>657</v>
      </c>
      <c r="F336" s="50"/>
      <c r="G336" s="50"/>
      <c r="H336" s="16"/>
      <c r="I336" s="20">
        <v>17.64</v>
      </c>
      <c r="J336" s="20">
        <v>50</v>
      </c>
      <c r="K336" s="20">
        <v>6.86</v>
      </c>
      <c r="L336" s="40">
        <f t="shared" si="15"/>
        <v>0.13720000000000002</v>
      </c>
      <c r="M336" s="40">
        <f>K336/K339</f>
        <v>8.038364550158016E-07</v>
      </c>
    </row>
    <row r="337" spans="2:13" ht="12.75" customHeight="1">
      <c r="B337" s="49" t="s">
        <v>658</v>
      </c>
      <c r="C337" s="49"/>
      <c r="D337" s="49"/>
      <c r="E337" s="50" t="s">
        <v>659</v>
      </c>
      <c r="F337" s="50"/>
      <c r="G337" s="50"/>
      <c r="H337" s="16"/>
      <c r="I337" s="20">
        <v>1592.47</v>
      </c>
      <c r="J337" s="20">
        <v>2000</v>
      </c>
      <c r="K337" s="20">
        <v>76.99</v>
      </c>
      <c r="L337" s="40">
        <f t="shared" si="15"/>
        <v>0.038494999999999994</v>
      </c>
      <c r="M337" s="40">
        <f>K337/K339</f>
        <v>9.021482313654017E-06</v>
      </c>
    </row>
    <row r="338" spans="2:13" ht="12" customHeight="1">
      <c r="B338" s="51" t="s">
        <v>660</v>
      </c>
      <c r="C338" s="51"/>
      <c r="D338" s="51"/>
      <c r="E338" s="50" t="s">
        <v>661</v>
      </c>
      <c r="F338" s="50"/>
      <c r="G338" s="50"/>
      <c r="H338" s="16"/>
      <c r="I338" s="20">
        <v>1050</v>
      </c>
      <c r="J338" s="20">
        <v>2550</v>
      </c>
      <c r="K338" s="20">
        <v>1399.92</v>
      </c>
      <c r="L338" s="41">
        <f t="shared" si="15"/>
        <v>0.5489882352941177</v>
      </c>
      <c r="M338" s="41">
        <f>K338/K339</f>
        <v>0.00016403888193960948</v>
      </c>
    </row>
    <row r="339" spans="2:13" ht="21" customHeight="1">
      <c r="B339" s="46"/>
      <c r="C339" s="46"/>
      <c r="D339" s="46"/>
      <c r="E339" s="47" t="s">
        <v>662</v>
      </c>
      <c r="F339" s="47"/>
      <c r="G339" s="47"/>
      <c r="H339" s="42"/>
      <c r="I339" s="43">
        <f>SUM(I330,I321,I289,I278,I236,I159,I156,I150,I146,I137,I134,I131,I77,I65,I47,I41,I26,I22,I18,I15)</f>
        <v>5521198.471000001</v>
      </c>
      <c r="J339" s="43">
        <f>SUM(J330,J321,J289,J278,J236,J227,J159,J156,J150,J146,J137,J134,J131,J77,J65,J47,J41,J26,J22,J18,J15)</f>
        <v>17351608</v>
      </c>
      <c r="K339" s="43">
        <f>SUM(K330,K321,K289,K278,K236,K227,K159,K156,K150,K146,K137,K134,K131,K77,K65,K47,K41,K26,K22,K18,K15)</f>
        <v>8534074.26</v>
      </c>
      <c r="L339" s="44">
        <f t="shared" si="15"/>
        <v>0.4918318959257263</v>
      </c>
      <c r="M339" s="44" t="s">
        <v>663</v>
      </c>
    </row>
    <row r="340" spans="2:13" ht="12.7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</row>
    <row r="341" spans="2:13" ht="12.7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</row>
    <row r="342" spans="2:13" ht="12.7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</row>
    <row r="343" spans="2:13" ht="12.75">
      <c r="B343" s="48" t="s">
        <v>664</v>
      </c>
      <c r="C343" s="48"/>
      <c r="D343" s="48"/>
      <c r="E343" s="48"/>
      <c r="F343" s="48"/>
      <c r="G343" s="45"/>
      <c r="H343" s="45"/>
      <c r="I343" s="45"/>
      <c r="J343" s="45"/>
      <c r="K343" s="45"/>
      <c r="L343" s="45"/>
      <c r="M343" s="45"/>
    </row>
  </sheetData>
  <mergeCells count="660">
    <mergeCell ref="B5:N11"/>
    <mergeCell ref="B12:D12"/>
    <mergeCell ref="E12:G13"/>
    <mergeCell ref="I12:I13"/>
    <mergeCell ref="J12:J13"/>
    <mergeCell ref="K12:K13"/>
    <mergeCell ref="L12:L13"/>
    <mergeCell ref="M12:M13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4:D54"/>
    <mergeCell ref="E54:G54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6:D96"/>
    <mergeCell ref="E96:G96"/>
    <mergeCell ref="B97:D97"/>
    <mergeCell ref="E97:G97"/>
    <mergeCell ref="B98:D98"/>
    <mergeCell ref="E98:G98"/>
    <mergeCell ref="B99:D99"/>
    <mergeCell ref="E99:G99"/>
    <mergeCell ref="B100:D100"/>
    <mergeCell ref="E100:G100"/>
    <mergeCell ref="B101:D101"/>
    <mergeCell ref="E101:G101"/>
    <mergeCell ref="B102:D102"/>
    <mergeCell ref="E102:G102"/>
    <mergeCell ref="B103:D103"/>
    <mergeCell ref="E103:G103"/>
    <mergeCell ref="B104:D104"/>
    <mergeCell ref="E104:G104"/>
    <mergeCell ref="B105:D105"/>
    <mergeCell ref="E105:G105"/>
    <mergeCell ref="B106:D106"/>
    <mergeCell ref="E106:G106"/>
    <mergeCell ref="B107:D107"/>
    <mergeCell ref="E107:G107"/>
    <mergeCell ref="B108:D108"/>
    <mergeCell ref="E108:G108"/>
    <mergeCell ref="B109:D109"/>
    <mergeCell ref="E109:G109"/>
    <mergeCell ref="B110:D110"/>
    <mergeCell ref="E110:G110"/>
    <mergeCell ref="B111:D111"/>
    <mergeCell ref="E111:G111"/>
    <mergeCell ref="B112:D112"/>
    <mergeCell ref="E112:G112"/>
    <mergeCell ref="B113:D113"/>
    <mergeCell ref="E113:G113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24:D124"/>
    <mergeCell ref="E124:G124"/>
    <mergeCell ref="B125:D125"/>
    <mergeCell ref="E125:G125"/>
    <mergeCell ref="B126:D126"/>
    <mergeCell ref="E126:G126"/>
    <mergeCell ref="B127:D127"/>
    <mergeCell ref="E127:G127"/>
    <mergeCell ref="B128:D128"/>
    <mergeCell ref="E128:G128"/>
    <mergeCell ref="B129:D129"/>
    <mergeCell ref="E129:G129"/>
    <mergeCell ref="B130:D130"/>
    <mergeCell ref="E130:G130"/>
    <mergeCell ref="B131:D131"/>
    <mergeCell ref="E131:G131"/>
    <mergeCell ref="B132:D132"/>
    <mergeCell ref="E132:G132"/>
    <mergeCell ref="B133:D133"/>
    <mergeCell ref="E133:G133"/>
    <mergeCell ref="B134:D134"/>
    <mergeCell ref="E134:G134"/>
    <mergeCell ref="B135:D135"/>
    <mergeCell ref="E135:G135"/>
    <mergeCell ref="B136:D136"/>
    <mergeCell ref="E136:G136"/>
    <mergeCell ref="B137:D137"/>
    <mergeCell ref="E137:G137"/>
    <mergeCell ref="B138:D138"/>
    <mergeCell ref="E138:G138"/>
    <mergeCell ref="B139:D139"/>
    <mergeCell ref="E139:G139"/>
    <mergeCell ref="B140:D140"/>
    <mergeCell ref="E140:G140"/>
    <mergeCell ref="B141:D141"/>
    <mergeCell ref="E141:G141"/>
    <mergeCell ref="B142:D142"/>
    <mergeCell ref="E142:G142"/>
    <mergeCell ref="B143:D143"/>
    <mergeCell ref="E143:G143"/>
    <mergeCell ref="B144:D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B150:D150"/>
    <mergeCell ref="E150:G150"/>
    <mergeCell ref="B151:D151"/>
    <mergeCell ref="E151:G151"/>
    <mergeCell ref="B152:D152"/>
    <mergeCell ref="E152:G152"/>
    <mergeCell ref="B153:D153"/>
    <mergeCell ref="E153:G153"/>
    <mergeCell ref="B154:D154"/>
    <mergeCell ref="E154:G154"/>
    <mergeCell ref="B155:D155"/>
    <mergeCell ref="E155:G155"/>
    <mergeCell ref="B156:D156"/>
    <mergeCell ref="E156:G156"/>
    <mergeCell ref="B157:D157"/>
    <mergeCell ref="E157:G157"/>
    <mergeCell ref="B158:D158"/>
    <mergeCell ref="E158:G158"/>
    <mergeCell ref="B159:D159"/>
    <mergeCell ref="E159:G159"/>
    <mergeCell ref="B160:D160"/>
    <mergeCell ref="E160:G160"/>
    <mergeCell ref="B161:D161"/>
    <mergeCell ref="E161:G161"/>
    <mergeCell ref="B162:D162"/>
    <mergeCell ref="E162:G162"/>
    <mergeCell ref="B163:D163"/>
    <mergeCell ref="E163:G163"/>
    <mergeCell ref="B164:D164"/>
    <mergeCell ref="E164:G164"/>
    <mergeCell ref="B165:D165"/>
    <mergeCell ref="E165:G165"/>
    <mergeCell ref="B166:D166"/>
    <mergeCell ref="E166:G166"/>
    <mergeCell ref="B167:D167"/>
    <mergeCell ref="E167:G167"/>
    <mergeCell ref="B168:D168"/>
    <mergeCell ref="E168:G168"/>
    <mergeCell ref="B169:D169"/>
    <mergeCell ref="E169:G169"/>
    <mergeCell ref="B170:D170"/>
    <mergeCell ref="E170:G170"/>
    <mergeCell ref="B171:D171"/>
    <mergeCell ref="E171:G171"/>
    <mergeCell ref="B172:D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B181:D181"/>
    <mergeCell ref="E181:G181"/>
    <mergeCell ref="B182:D182"/>
    <mergeCell ref="E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7:D187"/>
    <mergeCell ref="E187:G187"/>
    <mergeCell ref="B188:D188"/>
    <mergeCell ref="E188:G188"/>
    <mergeCell ref="B189:D189"/>
    <mergeCell ref="E189:G189"/>
    <mergeCell ref="B190:D190"/>
    <mergeCell ref="E190:G190"/>
    <mergeCell ref="B191:D191"/>
    <mergeCell ref="E191:G191"/>
    <mergeCell ref="B192:D192"/>
    <mergeCell ref="E192:G192"/>
    <mergeCell ref="B193:D193"/>
    <mergeCell ref="E193:G193"/>
    <mergeCell ref="B194:D194"/>
    <mergeCell ref="E194:G194"/>
    <mergeCell ref="B195:D195"/>
    <mergeCell ref="E195:G195"/>
    <mergeCell ref="B196:D196"/>
    <mergeCell ref="E196:G196"/>
    <mergeCell ref="B197:D197"/>
    <mergeCell ref="E197:G197"/>
    <mergeCell ref="B198:D198"/>
    <mergeCell ref="E198:G198"/>
    <mergeCell ref="B199:D199"/>
    <mergeCell ref="E199:G199"/>
    <mergeCell ref="B200:D200"/>
    <mergeCell ref="E200:G200"/>
    <mergeCell ref="B201:D201"/>
    <mergeCell ref="E201:G201"/>
    <mergeCell ref="B202:D202"/>
    <mergeCell ref="E202:G202"/>
    <mergeCell ref="B203:D203"/>
    <mergeCell ref="E203:G203"/>
    <mergeCell ref="B204:D204"/>
    <mergeCell ref="E204:G204"/>
    <mergeCell ref="B205:D205"/>
    <mergeCell ref="E205:G205"/>
    <mergeCell ref="B206:D206"/>
    <mergeCell ref="E206:G206"/>
    <mergeCell ref="B207:D207"/>
    <mergeCell ref="E207:G207"/>
    <mergeCell ref="B208:D208"/>
    <mergeCell ref="E208:G208"/>
    <mergeCell ref="B209:D209"/>
    <mergeCell ref="E209:G209"/>
    <mergeCell ref="B210:D210"/>
    <mergeCell ref="E210:G210"/>
    <mergeCell ref="B211:D211"/>
    <mergeCell ref="E211:G211"/>
    <mergeCell ref="B212:D212"/>
    <mergeCell ref="E212:G212"/>
    <mergeCell ref="B213:D213"/>
    <mergeCell ref="E213:G213"/>
    <mergeCell ref="B214:D214"/>
    <mergeCell ref="E214:G214"/>
    <mergeCell ref="B215:D215"/>
    <mergeCell ref="E215:G215"/>
    <mergeCell ref="B216:D216"/>
    <mergeCell ref="E216:G216"/>
    <mergeCell ref="B217:D217"/>
    <mergeCell ref="E217:G217"/>
    <mergeCell ref="B218:D218"/>
    <mergeCell ref="E218:G218"/>
    <mergeCell ref="B219:D219"/>
    <mergeCell ref="E219:G219"/>
    <mergeCell ref="B220:D220"/>
    <mergeCell ref="E220:G220"/>
    <mergeCell ref="B221:D221"/>
    <mergeCell ref="E221:G221"/>
    <mergeCell ref="B222:D222"/>
    <mergeCell ref="E222:G222"/>
    <mergeCell ref="B223:D223"/>
    <mergeCell ref="E223:G223"/>
    <mergeCell ref="B224:D224"/>
    <mergeCell ref="E224:G224"/>
    <mergeCell ref="B225:D225"/>
    <mergeCell ref="E225:G225"/>
    <mergeCell ref="B226:D226"/>
    <mergeCell ref="E226:G226"/>
    <mergeCell ref="B227:D227"/>
    <mergeCell ref="E227:G227"/>
    <mergeCell ref="B228:D228"/>
    <mergeCell ref="E228:G228"/>
    <mergeCell ref="B229:D229"/>
    <mergeCell ref="E229:G229"/>
    <mergeCell ref="B230:D230"/>
    <mergeCell ref="E230:G230"/>
    <mergeCell ref="B231:D231"/>
    <mergeCell ref="E231:G231"/>
    <mergeCell ref="B232:D232"/>
    <mergeCell ref="E232:G232"/>
    <mergeCell ref="B233:D233"/>
    <mergeCell ref="E233:G233"/>
    <mergeCell ref="B234:D234"/>
    <mergeCell ref="E234:G234"/>
    <mergeCell ref="B235:D235"/>
    <mergeCell ref="E235:G235"/>
    <mergeCell ref="B236:D236"/>
    <mergeCell ref="E236:G236"/>
    <mergeCell ref="B237:D237"/>
    <mergeCell ref="E237:G237"/>
    <mergeCell ref="B238:D238"/>
    <mergeCell ref="E238:G238"/>
    <mergeCell ref="B239:D239"/>
    <mergeCell ref="E239:G239"/>
    <mergeCell ref="B240:D240"/>
    <mergeCell ref="E240:G240"/>
    <mergeCell ref="B241:D241"/>
    <mergeCell ref="E241:G241"/>
    <mergeCell ref="B242:D242"/>
    <mergeCell ref="E242:G242"/>
    <mergeCell ref="B243:D243"/>
    <mergeCell ref="E243:G243"/>
    <mergeCell ref="B244:D244"/>
    <mergeCell ref="E244:G244"/>
    <mergeCell ref="B245:D245"/>
    <mergeCell ref="E245:G245"/>
    <mergeCell ref="B246:D246"/>
    <mergeCell ref="E246:G246"/>
    <mergeCell ref="B247:D247"/>
    <mergeCell ref="E247:G247"/>
    <mergeCell ref="B248:D248"/>
    <mergeCell ref="E248:G248"/>
    <mergeCell ref="B249:D249"/>
    <mergeCell ref="E249:G249"/>
    <mergeCell ref="B250:D250"/>
    <mergeCell ref="E250:G250"/>
    <mergeCell ref="B251:D251"/>
    <mergeCell ref="E251:G251"/>
    <mergeCell ref="B252:D252"/>
    <mergeCell ref="E252:G252"/>
    <mergeCell ref="B253:D253"/>
    <mergeCell ref="E253:G253"/>
    <mergeCell ref="B254:D254"/>
    <mergeCell ref="E254:G254"/>
    <mergeCell ref="B255:D255"/>
    <mergeCell ref="E255:G255"/>
    <mergeCell ref="B256:D256"/>
    <mergeCell ref="E256:G256"/>
    <mergeCell ref="B257:D257"/>
    <mergeCell ref="E257:G257"/>
    <mergeCell ref="B258:D258"/>
    <mergeCell ref="E258:G258"/>
    <mergeCell ref="B259:D259"/>
    <mergeCell ref="E259:G259"/>
    <mergeCell ref="B260:D260"/>
    <mergeCell ref="E260:G260"/>
    <mergeCell ref="B261:D261"/>
    <mergeCell ref="E261:G261"/>
    <mergeCell ref="B262:D262"/>
    <mergeCell ref="E262:G262"/>
    <mergeCell ref="B263:D263"/>
    <mergeCell ref="E263:G263"/>
    <mergeCell ref="B264:D264"/>
    <mergeCell ref="E264:G264"/>
    <mergeCell ref="B265:D265"/>
    <mergeCell ref="E265:G265"/>
    <mergeCell ref="B266:D266"/>
    <mergeCell ref="E266:G266"/>
    <mergeCell ref="B267:D267"/>
    <mergeCell ref="E267:G267"/>
    <mergeCell ref="B268:D268"/>
    <mergeCell ref="E268:G268"/>
    <mergeCell ref="B269:D269"/>
    <mergeCell ref="E269:G269"/>
    <mergeCell ref="B270:D270"/>
    <mergeCell ref="E270:G270"/>
    <mergeCell ref="B271:D271"/>
    <mergeCell ref="E271:G271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76:D276"/>
    <mergeCell ref="E276:G276"/>
    <mergeCell ref="B277:D277"/>
    <mergeCell ref="E277:G277"/>
    <mergeCell ref="B278:D278"/>
    <mergeCell ref="E278:G278"/>
    <mergeCell ref="B279:D279"/>
    <mergeCell ref="E279:G279"/>
    <mergeCell ref="B280:D280"/>
    <mergeCell ref="E280:G280"/>
    <mergeCell ref="B281:D281"/>
    <mergeCell ref="E281:G281"/>
    <mergeCell ref="B282:D282"/>
    <mergeCell ref="E282:G282"/>
    <mergeCell ref="B283:D283"/>
    <mergeCell ref="E283:G283"/>
    <mergeCell ref="B284:D284"/>
    <mergeCell ref="E284:G284"/>
    <mergeCell ref="B285:D285"/>
    <mergeCell ref="E285:G285"/>
    <mergeCell ref="B286:D286"/>
    <mergeCell ref="E286:G286"/>
    <mergeCell ref="B287:D287"/>
    <mergeCell ref="E287:G287"/>
    <mergeCell ref="B288:D288"/>
    <mergeCell ref="E288:G288"/>
    <mergeCell ref="B289:D289"/>
    <mergeCell ref="E289:G289"/>
    <mergeCell ref="B290:D290"/>
    <mergeCell ref="E290:G290"/>
    <mergeCell ref="B291:D291"/>
    <mergeCell ref="E291:G291"/>
    <mergeCell ref="B292:D292"/>
    <mergeCell ref="E292:G292"/>
    <mergeCell ref="B293:D293"/>
    <mergeCell ref="E293:G293"/>
    <mergeCell ref="B294:D294"/>
    <mergeCell ref="E294:G294"/>
    <mergeCell ref="B295:D295"/>
    <mergeCell ref="E295:G295"/>
    <mergeCell ref="B296:D296"/>
    <mergeCell ref="E296:G296"/>
    <mergeCell ref="B297:D297"/>
    <mergeCell ref="E297:G297"/>
    <mergeCell ref="B298:D298"/>
    <mergeCell ref="E298:G298"/>
    <mergeCell ref="B299:D299"/>
    <mergeCell ref="E299:G299"/>
    <mergeCell ref="B300:D300"/>
    <mergeCell ref="E300:G300"/>
    <mergeCell ref="B301:D301"/>
    <mergeCell ref="E301:G301"/>
    <mergeCell ref="B302:D302"/>
    <mergeCell ref="E302:G302"/>
    <mergeCell ref="B303:D303"/>
    <mergeCell ref="E303:G303"/>
    <mergeCell ref="B304:D304"/>
    <mergeCell ref="E304:G304"/>
    <mergeCell ref="B305:D305"/>
    <mergeCell ref="E305:G305"/>
    <mergeCell ref="B306:D306"/>
    <mergeCell ref="E306:G306"/>
    <mergeCell ref="B307:D307"/>
    <mergeCell ref="E307:G307"/>
    <mergeCell ref="B308:D308"/>
    <mergeCell ref="E308:G308"/>
    <mergeCell ref="B309:D309"/>
    <mergeCell ref="E309:G309"/>
    <mergeCell ref="B310:D310"/>
    <mergeCell ref="E310:G310"/>
    <mergeCell ref="B311:D311"/>
    <mergeCell ref="E311:G311"/>
    <mergeCell ref="B312:D312"/>
    <mergeCell ref="E312:G312"/>
    <mergeCell ref="B313:D313"/>
    <mergeCell ref="E313:G313"/>
    <mergeCell ref="B314:D314"/>
    <mergeCell ref="E314:G314"/>
    <mergeCell ref="B315:D315"/>
    <mergeCell ref="E315:G315"/>
    <mergeCell ref="B316:D316"/>
    <mergeCell ref="E316:G316"/>
    <mergeCell ref="B317:D317"/>
    <mergeCell ref="E317:G317"/>
    <mergeCell ref="B318:D318"/>
    <mergeCell ref="E318:G318"/>
    <mergeCell ref="B319:D319"/>
    <mergeCell ref="E319:G319"/>
    <mergeCell ref="B320:D320"/>
    <mergeCell ref="E320:G320"/>
    <mergeCell ref="B321:D321"/>
    <mergeCell ref="E321:G321"/>
    <mergeCell ref="B322:D322"/>
    <mergeCell ref="E322:G322"/>
    <mergeCell ref="B323:D323"/>
    <mergeCell ref="E323:G323"/>
    <mergeCell ref="B324:D324"/>
    <mergeCell ref="E324:G324"/>
    <mergeCell ref="B325:D325"/>
    <mergeCell ref="E325:G325"/>
    <mergeCell ref="B326:D326"/>
    <mergeCell ref="E326:G326"/>
    <mergeCell ref="B327:D327"/>
    <mergeCell ref="E327:G327"/>
    <mergeCell ref="B328:D328"/>
    <mergeCell ref="E328:G328"/>
    <mergeCell ref="B329:D329"/>
    <mergeCell ref="E329:G329"/>
    <mergeCell ref="B330:D330"/>
    <mergeCell ref="E330:G330"/>
    <mergeCell ref="B331:D331"/>
    <mergeCell ref="E331:G331"/>
    <mergeCell ref="B332:D332"/>
    <mergeCell ref="E332:G332"/>
    <mergeCell ref="B333:D333"/>
    <mergeCell ref="E333:G333"/>
    <mergeCell ref="B334:D334"/>
    <mergeCell ref="E334:G334"/>
    <mergeCell ref="B335:D335"/>
    <mergeCell ref="E335:G335"/>
    <mergeCell ref="B336:D336"/>
    <mergeCell ref="E336:G336"/>
    <mergeCell ref="B339:D339"/>
    <mergeCell ref="E339:G339"/>
    <mergeCell ref="B343:F343"/>
    <mergeCell ref="B337:D337"/>
    <mergeCell ref="E337:G337"/>
    <mergeCell ref="B338:D338"/>
    <mergeCell ref="E338:G338"/>
  </mergeCells>
  <printOptions/>
  <pageMargins left="0.39375" right="0.39375" top="0.7875" bottom="0.9840277777777778" header="0.5118055555555556" footer="0.5118055555555556"/>
  <pageSetup fitToHeight="0" horizontalDpi="300" verticalDpi="300" orientation="landscape" paperSize="9"/>
  <headerFooter alignWithMargins="0">
    <oddHeader>&amp;R&amp;10Załącznik nr 3 do sprawozdania z wykonania budżetu Gminy  za I półrocze roku 2008  (w złotych)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00390625" defaultRowHeight="12.75"/>
  <cols>
    <col min="1" max="16384" width="9.00390625" style="1" customWidth="1"/>
  </cols>
  <sheetData/>
  <printOptions/>
  <pageMargins left="0.7479166666666667" right="0.7479166666666667" top="0.9840277777777778" bottom="0.9840277777777778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479166666666667" right="0.7479166666666667" top="0.9840277777777778" bottom="0.9840277777777778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2007-08-31T10:44:14Z</cp:lastPrinted>
  <dcterms:created xsi:type="dcterms:W3CDTF">2007-08-28T00:13:44Z</dcterms:created>
  <dcterms:modified xsi:type="dcterms:W3CDTF">2008-10-15T07:02:45Z</dcterms:modified>
  <cp:category/>
  <cp:version/>
  <cp:contentType/>
  <cp:contentStatus/>
  <cp:revision>1</cp:revision>
</cp:coreProperties>
</file>