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<sst xmlns="http://schemas.openxmlformats.org/spreadsheetml/2006/main" count="302" uniqueCount="302">
  <si>
    <r>
      <rPr>
        <b/>
        <sz val="18"/>
        <rFont val="Times New Roman"/>
        <family val="0"/>
      </rPr>
      <t xml:space="preserve">   </t>
    </r>
    <r>
      <rPr>
        <b/>
        <sz val="22"/>
        <rFont val="Times New Roman"/>
        <family val="0"/>
      </rPr>
      <t xml:space="preserve"> </t>
    </r>
    <r>
      <rPr>
        <b/>
        <sz val="22"/>
        <rFont val="Times New Roman"/>
        <family val="2"/>
      </rPr>
      <t xml:space="preserve">Wykonanie planu dochodów  Gminy Jedlina-Zdrój za I półrocze roku 2008  </t>
    </r>
    <r>
      <rPr>
        <b/>
        <sz val="18"/>
        <rFont val="Times New Roman"/>
        <family val="2"/>
      </rPr>
      <t xml:space="preserve"> </t>
    </r>
  </si>
  <si>
    <t>Klasyfikacja budżetowa</t>
  </si>
  <si>
    <t>Wyszczególnienie</t>
  </si>
  <si>
    <t>Wykonanie za I półrocze roku 2007</t>
  </si>
  <si>
    <t>Plan po zmianach na 2008 rok</t>
  </si>
  <si>
    <t>Wykonanie za I półrocze roku 2008</t>
  </si>
  <si>
    <t>% 7:6</t>
  </si>
  <si>
    <t>Udział %     w doch. ogółem</t>
  </si>
  <si>
    <t>Dz.</t>
  </si>
  <si>
    <t>Rozdz.</t>
  </si>
  <si>
    <t>§</t>
  </si>
  <si>
    <t>010</t>
  </si>
  <si>
    <t>ROLNICTWO I  ŁOWIECTWO</t>
  </si>
  <si>
    <t>01095</t>
  </si>
  <si>
    <t>Pozostała działalność</t>
  </si>
  <si>
    <t>-</t>
  </si>
  <si>
    <t>2010</t>
  </si>
  <si>
    <t>Dotacje celowe otrzymane z budżetu państwa na realizację zadań bieżących z zakresu administracji rządowej oraz innych zadań zleconych gminom (związkom gmin) ustawami</t>
  </si>
  <si>
    <t>0870</t>
  </si>
  <si>
    <t>Wpływy ze sprzedaży składników majątkowych</t>
  </si>
  <si>
    <t>020</t>
  </si>
  <si>
    <t>LEŚNICTWO</t>
  </si>
  <si>
    <t>02001</t>
  </si>
  <si>
    <t>Gospodarka leśna</t>
  </si>
  <si>
    <t>0870</t>
  </si>
  <si>
    <t>Wpływy ze sprzedaży składników majątkowych</t>
  </si>
  <si>
    <t>600</t>
  </si>
  <si>
    <t>TRANSPORT I ŁĄCZNOŚĆ</t>
  </si>
  <si>
    <t>60016</t>
  </si>
  <si>
    <t>Drogi publiczne gminne</t>
  </si>
  <si>
    <t>0920</t>
  </si>
  <si>
    <t>Pozostałe odsetki</t>
  </si>
  <si>
    <t>-</t>
  </si>
  <si>
    <t>6260</t>
  </si>
  <si>
    <t>Dotacje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</si>
  <si>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</si>
  <si>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</t>
  </si>
  <si>
    <t>6339</t>
  </si>
  <si>
    <t>Dotacje celowe otrzymane  z budżetu państwa na realizację inwestycji i zakupów inwestycyjnych własnych gmin             (związków gmin)</t>
  </si>
  <si>
    <t>630</t>
  </si>
  <si>
    <t>TURYSTYKA</t>
  </si>
  <si>
    <t>63003</t>
  </si>
  <si>
    <t>Zadania w zakresie upowszechniania turystyki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</si>
  <si>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</si>
  <si>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</si>
  <si>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</si>
  <si>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</si>
  <si>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700</t>
  </si>
  <si>
    <t>GOSPODARKA MIESZKANIOWA</t>
  </si>
  <si>
    <t>70005</t>
  </si>
  <si>
    <t xml:space="preserve">Gospodarka gruntami i nieruchomościami </t>
  </si>
  <si>
    <t>0470</t>
  </si>
  <si>
    <t>Wpływyw z opłat za zarząd, użytkowanie i użutkowanie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</si>
  <si>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</si>
  <si>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</si>
  <si>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</si>
  <si>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</si>
  <si>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</si>
  <si>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Wpływy z tytułu odpłatnego nabycia  prawa własności oraz prawa  użytkowania wieczystego nieruchomości</t>
  </si>
  <si>
    <t>0910</t>
  </si>
  <si>
    <t>Odsetki od nieterminowych wpłat z tytułu podatków i opłat</t>
  </si>
  <si>
    <t>0920</t>
  </si>
  <si>
    <t>Pozostałe odsetki</t>
  </si>
  <si>
    <t>0970</t>
  </si>
  <si>
    <t>Wpływy z różnych dochodów</t>
  </si>
  <si>
    <t>70095</t>
  </si>
  <si>
    <t>Pozostała działalność</t>
  </si>
  <si>
    <t>-</t>
  </si>
  <si>
    <t>0970</t>
  </si>
  <si>
    <t>Wpływy z różnych dochodów</t>
  </si>
  <si>
    <t>-</t>
  </si>
  <si>
    <t>710</t>
  </si>
  <si>
    <t>DZIAŁALNOŚĆ USŁUGOWA</t>
  </si>
  <si>
    <t>71035</t>
  </si>
  <si>
    <t>Pozostała działalność</t>
  </si>
  <si>
    <t>0830</t>
  </si>
  <si>
    <t>Wpływy z usług</t>
  </si>
  <si>
    <t>0910</t>
  </si>
  <si>
    <t>Odsetki od nieterminowych wpłat z tytułu podatków i opłat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</si>
  <si>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</si>
  <si>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</si>
  <si>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</si>
  <si>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</si>
  <si>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</si>
  <si>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gminom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</si>
  <si>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</si>
  <si>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</si>
  <si>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</si>
  <si>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 miast na prawach powiatu)</t>
  </si>
  <si>
    <t>0570</t>
  </si>
  <si>
    <t>Grzywny, mandaty i inne kary pieniężne od osób fizycznych</t>
  </si>
  <si>
    <t>-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</si>
  <si>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</si>
  <si>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</si>
  <si>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</si>
  <si>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</si>
  <si>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</si>
  <si>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</si>
  <si>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</si>
  <si>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</si>
  <si>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-</t>
  </si>
  <si>
    <t>-</t>
  </si>
  <si>
    <t>751</t>
  </si>
  <si>
    <t>URZĘDY NACZELNYCH ORGANÓW WŁADZY PAŃSTWOWEJ, KONTROLI I OCHRONY PRAWA ORAZ SĄDOWNICTWA</t>
  </si>
  <si>
    <t>75101</t>
  </si>
  <si>
    <t>Urzędy nalczelnych organów władzy państwowej, kontroli i ochrony prawa</t>
  </si>
  <si>
    <t>2010</t>
  </si>
  <si>
    <t>Dotacje celowe otrzymane z budżetu państwa na realizację zadań bieżących z zakresu administracji rządowej oraz innych zadań zleconych gminom (związkom gmin) ustawami</t>
  </si>
  <si>
    <t>752</t>
  </si>
  <si>
    <t>OBRONA NARODOWA</t>
  </si>
  <si>
    <t>75212</t>
  </si>
  <si>
    <t>Pozostałe wydatki obronne</t>
  </si>
  <si>
    <t>2010</t>
  </si>
  <si>
    <t>Dotacje celowe otrzymane z budżetu państwa na realizację zadań bieżących z zakresu administracji rządowej oraz innych zadań zleconych gminom (związkom gmin) ustawami</t>
  </si>
  <si>
    <t>754</t>
  </si>
  <si>
    <t>BEZPIECZEŃSTWO PUBLICZNE I OCHRONA PRZECIWPOŻAROWA</t>
  </si>
  <si>
    <t>75414</t>
  </si>
  <si>
    <t>Obrona cywilna</t>
  </si>
  <si>
    <t>2010</t>
  </si>
  <si>
    <t>Dotacje celowe otrzymane z budżetu państwa na realizację zadań bieżących z zakresu administracji rządowej oraz innych zadań zleconych gminom (związkom gmin) ustawami</t>
  </si>
  <si>
    <t>756</t>
  </si>
  <si>
    <t>DOCHODY OD OSÓB PRAWNYCH, OD OSÓB FIZYCZNYCH I OD INNYCH JEDNOSTEK NIEPOSIADAJĄCYCH OSOBOWOŚCI PRAWNEJ ORAZ WYDATKI ZWIĄZANE Z ICH POBOREM</t>
  </si>
  <si>
    <t>75601</t>
  </si>
  <si>
    <t>Wpływy 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</si>
  <si>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</si>
  <si>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</si>
  <si>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</si>
  <si>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</si>
  <si>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</si>
  <si>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</si>
  <si>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</si>
  <si>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</si>
  <si>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</si>
  <si>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</si>
  <si>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</si>
  <si>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</si>
  <si>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</si>
  <si>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</si>
  <si>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0910</t>
  </si>
  <si>
    <t>Odsetki od nieterminowych wpłat z tytułu podatków i opłat</t>
  </si>
  <si>
    <t>0970</t>
  </si>
  <si>
    <t>Wpływy z różnych dochodów</t>
  </si>
  <si>
    <t>-</t>
  </si>
  <si>
    <t>75616</t>
  </si>
  <si>
    <t>Wpływy  z podatku rolnego, podatku leśnego, podatku od podatku od spadków i darowizn, podatku od czynności cywilnoprawnych oraz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</si>
  <si>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</si>
  <si>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</si>
  <si>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</si>
  <si>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</si>
  <si>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</si>
  <si>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</si>
  <si>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</si>
  <si>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</si>
  <si>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</si>
  <si>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</si>
  <si>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</si>
  <si>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0płata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</si>
  <si>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</si>
  <si>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</si>
  <si>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</si>
  <si>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</si>
  <si>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0500</t>
  </si>
  <si>
    <t>Podatek od czynności cywilnoprawnych</t>
  </si>
  <si>
    <t>0560</t>
  </si>
  <si>
    <t>Zaległości z podatków zniesionych</t>
  </si>
  <si>
    <t>0910</t>
  </si>
  <si>
    <t>Odsetki od nieterminowych wpłat z tytułu podatków i opłat</t>
  </si>
  <si>
    <t>0970</t>
  </si>
  <si>
    <t>Wpływy z różnych dochodów</t>
  </si>
  <si>
    <t>-</t>
  </si>
  <si>
    <t>2680</t>
  </si>
  <si>
    <t>Rekompensaty utraconych dochodów w podatkach i opłatach lokalnych</t>
  </si>
  <si>
    <t>75618</t>
  </si>
  <si>
    <t>Wpływy 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</si>
  <si>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</si>
  <si>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</si>
  <si>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</si>
  <si>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</si>
  <si>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</si>
  <si>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Wpływyw z innych lokalnych opłat pobieranych przez jednostki samorządu terytorialnego na podstawie odrębnych ustaw</t>
  </si>
  <si>
    <t>0910</t>
  </si>
  <si>
    <t>Odsetki od nieterminowych wpłat z tytułu podatków i opłat</t>
  </si>
  <si>
    <t>75621</t>
  </si>
  <si>
    <t xml:space="preserve">Udziały gmin w podatkach stanowiących dochód budżetu państwa </t>
  </si>
  <si>
    <t>0010</t>
  </si>
  <si>
    <t>Podatek dochodowy od osób fizycznych</t>
  </si>
  <si>
    <t>0020</t>
  </si>
  <si>
    <t>Podatek dochodowy od osób prawnych</t>
  </si>
  <si>
    <t>75647</t>
  </si>
  <si>
    <t xml:space="preserve">Pobór podatków, opłat i nieopodatkowanych należności budżetowych </t>
  </si>
  <si>
    <t>0970</t>
  </si>
  <si>
    <t>Wpływy z różnych dochodów</t>
  </si>
  <si>
    <t>-</t>
  </si>
  <si>
    <t>758</t>
  </si>
  <si>
    <t>RÓŻNE ROLICZENIA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</si>
  <si>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</si>
  <si>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</si>
  <si>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</si>
  <si>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</si>
  <si>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</si>
  <si>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</si>
  <si>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</si>
  <si>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</si>
  <si>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</si>
  <si>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roliczenia finansowe</t>
  </si>
  <si>
    <t>2030</t>
  </si>
  <si>
    <t xml:space="preserve">Dotacje celowe otrzymane z budżetu państwa na realizację własnych zadań bieżących gmin (związków gmin) </t>
  </si>
  <si>
    <t>801</t>
  </si>
  <si>
    <t>OŚWIATA I WYCHOWANIE</t>
  </si>
  <si>
    <t>80101</t>
  </si>
  <si>
    <t>Szkoły podstawowe</t>
  </si>
  <si>
    <t>0690</t>
  </si>
  <si>
    <t>Wpływy z różnych opłat</t>
  </si>
  <si>
    <t>-</t>
  </si>
  <si>
    <t>0920</t>
  </si>
  <si>
    <t>Pozostałe odsetki</t>
  </si>
  <si>
    <t>0970</t>
  </si>
  <si>
    <t>Wpływy z różnych dochodów</t>
  </si>
  <si>
    <t>2030</t>
  </si>
  <si>
    <t xml:space="preserve">Dotacje celowe przekazane z budżetu państwa na realizację własnych zadań bieżących gmin (związków gmin) </t>
  </si>
  <si>
    <t>6298</t>
  </si>
  <si>
    <t>Środki na dofinansowanie własnych inwestycji gmin (związków gmin), powiatów (związków powiatów), samorządów województw, pozyskane z innych źródeł</t>
  </si>
  <si>
    <t>6330</t>
  </si>
  <si>
    <t>Dotacje celowe przekazane z budżetu państwa na realizację inwestycji i zakupów inwestycyjnych własnych gmin             (związków gmin)</t>
  </si>
  <si>
    <t>-</t>
  </si>
  <si>
    <t>80104</t>
  </si>
  <si>
    <t>Przedszkola</t>
  </si>
  <si>
    <t>2910</t>
  </si>
  <si>
    <t>Zwrot dotacji wykorzystanych niezgodnie z przeznaczeniem lub pobranych w nadmiernej wysokości</t>
  </si>
  <si>
    <t>80110</t>
  </si>
  <si>
    <t>Gimnazja</t>
  </si>
  <si>
    <t>0920</t>
  </si>
  <si>
    <t>Pozostałe odsetki</t>
  </si>
  <si>
    <t>6298</t>
  </si>
  <si>
    <t>Środki na dofinansowanie własnych inwestycji gmin (związków gmin), powiatów (związków powiatów), samorządów województw, pozyskane z innych źródeł</t>
  </si>
  <si>
    <t>80195</t>
  </si>
  <si>
    <t>Pozostała działalność</t>
  </si>
  <si>
    <t>2030</t>
  </si>
  <si>
    <t>Dotacje celowe otrzymane z budżetu państwa na realizację własnych zadań bieżących gmin (związków gmin)</t>
  </si>
  <si>
    <t>-</t>
  </si>
  <si>
    <t>852</t>
  </si>
  <si>
    <t>POMOC SPOŁECZNA</t>
  </si>
  <si>
    <t>85212</t>
  </si>
  <si>
    <t>Świadczenia rodzinne, zaliczka alimentacyjna oraz składki na ubezpieczenie emerytalne i rentowe z ubezpieczenia społecznego</t>
  </si>
  <si>
    <t>2010</t>
  </si>
  <si>
    <t>Dotacje celowe otrzymane z budżetu państwa na realizację zadań bieżących z zakresu administracji rządowej oraz innych zadań zleconych gminom (związkom gmin) ustawami</t>
  </si>
  <si>
    <t>2360</t>
  </si>
  <si>
    <t>Dochody jednostek samorządu terytorialnego związane                    z realizacją zadań z zakresu administracji rządowej oraz innych zadań zleconych ustawami</t>
  </si>
  <si>
    <t>85213</t>
  </si>
  <si>
    <t>Składki na ubezpieczenie zdrowotne opłacane za osoby pobierające niektóre świadczenia z pomocy społecznej oraz niektóre świadczenia rodzinne</t>
  </si>
  <si>
    <t>2010</t>
  </si>
  <si>
    <t>Dotacje celowe otrzymane z budżetu państwa na realizację zadań bieżących z zakresu administracji rządowej oraz innych zadań zleconych gminom (związkom gmin) ustawami</t>
  </si>
  <si>
    <t>85214</t>
  </si>
  <si>
    <t>Zasiłki i pomoc w naturze oraz składki na ubezpieczenie emerytalne i rentowe</t>
  </si>
  <si>
    <t>2010</t>
  </si>
  <si>
    <t>Dotacje celowe otrzymane z budżetu państwa na realizację zadań bieżących z zakresu administracji rządowej oraz innych zadań zleconych gminom (związkom gmin) ustawami</t>
  </si>
  <si>
    <t>2030</t>
  </si>
  <si>
    <t xml:space="preserve">Dotacje celowe otrzymane z budżetu państwa na realizację własnych zadań bieżących gmin (związków gmin) </t>
  </si>
  <si>
    <t>85219</t>
  </si>
  <si>
    <t>Ośrodki pomocy społecznej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</si>
  <si>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</si>
  <si>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</si>
  <si>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</si>
  <si>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</si>
  <si>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0970</t>
  </si>
  <si>
    <t>Wpływy z różnych dochodów</t>
  </si>
  <si>
    <t>2030</t>
  </si>
  <si>
    <t xml:space="preserve">Dotacje celowe przekazane z budżetu państwa na realizację własnych zadań bieżących gmin (związków gmin) </t>
  </si>
  <si>
    <t>85228</t>
  </si>
  <si>
    <t>Usługi opiekuńcze i specjalistyczne usługi opiekuńcze</t>
  </si>
  <si>
    <t>0830</t>
  </si>
  <si>
    <t>Wpływy z usług</t>
  </si>
  <si>
    <t>85295</t>
  </si>
  <si>
    <t>Pozostała działalność</t>
  </si>
  <si>
    <t>2030</t>
  </si>
  <si>
    <t xml:space="preserve">Dotacje celowe przekazane z budżetu państwa na realizację własnych zadań bieżących gmin (związków gmin) </t>
  </si>
  <si>
    <t>854</t>
  </si>
  <si>
    <t>EDUKACYJNA OPIEKA WYCHOWAWCZA</t>
  </si>
  <si>
    <t>85415</t>
  </si>
  <si>
    <t>Pomoc materialna dla uczniów</t>
  </si>
  <si>
    <t>2030</t>
  </si>
  <si>
    <t xml:space="preserve">Dotacje celowe przekazane z budżetu państwa na realizację własnych zadań bieżących gmin (związków gmin) </t>
  </si>
  <si>
    <t>900</t>
  </si>
  <si>
    <t>GOSPODARKA KOMUNALNA I OCHRONA ŚRODOWISKA</t>
  </si>
  <si>
    <t>90002</t>
  </si>
  <si>
    <t>Gospodarka odpadami</t>
  </si>
  <si>
    <t>0400</t>
  </si>
  <si>
    <t>Wpływy z opłaty produktowej</t>
  </si>
  <si>
    <t>926</t>
  </si>
  <si>
    <t>KULTURA FIZYCZNA I SPORT</t>
  </si>
  <si>
    <t>-</t>
  </si>
  <si>
    <t>0</t>
  </si>
  <si>
    <t>92601</t>
  </si>
  <si>
    <t>Obiekty sportowe</t>
  </si>
  <si>
    <t>-</t>
  </si>
  <si>
    <t>-</t>
  </si>
  <si>
    <t>6298</t>
  </si>
  <si>
    <t>Środki na dofinansowanie własnych inwestycji gmin (związków gmin), powiatów (związków powiatów), samorządów województw, pozyskane z innych źródeł</t>
  </si>
  <si>
    <t>-</t>
  </si>
  <si>
    <t>-</t>
  </si>
  <si>
    <t>RAZEM</t>
  </si>
  <si>
    <t>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</si>
</sst>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_-* #,##0.00&quot; zł&quot;_-;\-* #,##0.00&quot; zł&quot;_-;_-* \-??&quot; zł&quot;_-;_-@_-"/>
    <numFmt numFmtId="166" formatCode="#"/>
  </numFmts>
  <fonts count="7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Times New Roman"/>
      <family val="0"/>
    </font>
    <font>
      <b/>
      <sz val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10" fontId="5" fillId="0" borderId="1" xfId="0" applyNumberFormat="1" applyFont="1" applyBorder="1" applyAlignment="1">
      <alignment horizontal="center" vertical="center"/>
    </xf>
    <xf numFmtId="10" fontId="5" fillId="2" borderId="2" xfId="17" applyNumberFormat="1" applyFont="1" applyFill="1" applyBorder="1" applyAlignment="1" applyProtection="1">
      <alignment horizontal="center" vertical="center"/>
      <protection/>
    </xf>
    <xf numFmtId="10" fontId="5" fillId="0" borderId="2" xfId="17" applyNumberFormat="1" applyFont="1" applyFill="1" applyBorder="1" applyAlignment="1" applyProtection="1">
      <alignment horizontal="center" vertical="center"/>
      <protection/>
    </xf>
    <xf numFmtId="10" fontId="5" fillId="0" borderId="1" xfId="17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/>
    </xf>
    <xf numFmtId="10" fontId="3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1" xfId="17" applyNumberFormat="1" applyFont="1" applyFill="1" applyBorder="1" applyAlignment="1" applyProtection="1">
      <alignment horizontal="center" vertical="center"/>
      <protection/>
    </xf>
    <xf numFmtId="10" fontId="3" fillId="2" borderId="2" xfId="17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right" vertical="top"/>
    </xf>
    <xf numFmtId="49" fontId="3" fillId="0" borderId="5" xfId="0" applyNumberFormat="1" applyFont="1" applyBorder="1" applyAlignment="1">
      <alignment horizontal="right" vertical="top"/>
    </xf>
    <xf numFmtId="164" fontId="3" fillId="0" borderId="1" xfId="17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>
      <alignment horizontal="center" vertical="center"/>
    </xf>
    <xf numFmtId="166" fontId="3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1" xfId="17" applyNumberFormat="1" applyFont="1" applyFill="1" applyBorder="1" applyAlignment="1" applyProtection="1">
      <alignment horizontal="center" vertical="center"/>
      <protection/>
    </xf>
    <xf numFmtId="49" fontId="3" fillId="2" borderId="2" xfId="17" applyNumberFormat="1" applyFont="1" applyFill="1" applyBorder="1" applyAlignment="1" applyProtection="1">
      <alignment horizontal="center" vertical="center"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>
      <alignment/>
    </xf>
    <xf numFmtId="165" fontId="6" fillId="0" borderId="6" xfId="0" applyNumberFormat="1" applyFont="1" applyBorder="1" applyAlignment="1">
      <alignment horizontal="center" vertical="center"/>
    </xf>
    <xf numFmtId="10" fontId="6" fillId="0" borderId="6" xfId="17" applyNumberFormat="1" applyFont="1" applyFill="1" applyBorder="1" applyAlignment="1" applyProtection="1">
      <alignment horizontal="center" vertical="center"/>
      <protection/>
    </xf>
    <xf numFmtId="49" fontId="6" fillId="0" borderId="6" xfId="17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N150"/>
  <sheetViews>
    <sheetView tabSelected="1" workbookViewId="0" topLeftCell="F143">
      <selection activeCell="M150" sqref="M150"/>
    </sheetView>
  </sheetViews>
  <sheetFormatPr defaultColWidth="9.14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2" customWidth="1"/>
    <col min="7" max="7" width="32.28125" style="1" customWidth="1"/>
    <col min="8" max="8" width="0" style="1" hidden="1" customWidth="1"/>
    <col min="9" max="9" width="14.57421875" style="1" customWidth="1"/>
    <col min="10" max="10" width="14.851562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2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ht="12.75" customHeight="1" hidden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12.75" customHeight="1" hidden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12.7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ht="12.7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ht="12.7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46.5" customHeight="1">
      <c r="B12" s="57" t="s">
        <v>1</v>
      </c>
      <c r="C12" s="57"/>
      <c r="D12" s="57"/>
      <c r="E12" s="57" t="s">
        <v>2</v>
      </c>
      <c r="F12" s="57"/>
      <c r="G12" s="57"/>
      <c r="H12" s="4"/>
      <c r="I12" s="58" t="s">
        <v>3</v>
      </c>
      <c r="J12" s="58" t="s">
        <v>4</v>
      </c>
      <c r="K12" s="58" t="s">
        <v>5</v>
      </c>
      <c r="L12" s="59" t="s">
        <v>6</v>
      </c>
      <c r="M12" s="59" t="s">
        <v>7</v>
      </c>
      <c r="N12" s="5"/>
    </row>
    <row r="13" spans="2:14" ht="12.75">
      <c r="B13" s="3" t="s">
        <v>8</v>
      </c>
      <c r="C13" s="3" t="s">
        <v>9</v>
      </c>
      <c r="D13" s="6" t="s">
        <v>10</v>
      </c>
      <c r="E13" s="57"/>
      <c r="F13" s="57"/>
      <c r="G13" s="57"/>
      <c r="H13" s="4"/>
      <c r="I13" s="58"/>
      <c r="J13" s="58"/>
      <c r="K13" s="58"/>
      <c r="L13" s="59"/>
      <c r="M13" s="59"/>
      <c r="N13" s="7"/>
    </row>
    <row r="14" spans="2:13" ht="12.75">
      <c r="B14" s="5">
        <v>1</v>
      </c>
      <c r="C14" s="5">
        <v>2</v>
      </c>
      <c r="D14" s="5">
        <v>3</v>
      </c>
      <c r="E14" s="55">
        <v>4</v>
      </c>
      <c r="F14" s="55"/>
      <c r="G14" s="55"/>
      <c r="H14" s="5"/>
      <c r="I14" s="5">
        <v>5</v>
      </c>
      <c r="J14" s="5">
        <v>6</v>
      </c>
      <c r="K14" s="5">
        <v>7</v>
      </c>
      <c r="L14" s="8">
        <v>8</v>
      </c>
      <c r="M14" s="8">
        <v>9</v>
      </c>
    </row>
    <row r="15" spans="2:13" ht="12.75">
      <c r="B15" s="50" t="s">
        <v>11</v>
      </c>
      <c r="C15" s="50"/>
      <c r="D15" s="50"/>
      <c r="E15" s="51" t="s">
        <v>12</v>
      </c>
      <c r="F15" s="51"/>
      <c r="G15" s="51"/>
      <c r="H15" s="9"/>
      <c r="I15" s="10">
        <f>SUM(I16:I17)</f>
        <v>97.91</v>
      </c>
      <c r="J15" s="10">
        <f>SUM(J16:J18)</f>
        <v>120000</v>
      </c>
      <c r="K15" s="10">
        <f>SUM(K16:K18)</f>
        <v>0</v>
      </c>
      <c r="L15" s="11">
        <v>0</v>
      </c>
      <c r="M15" s="11">
        <v>0</v>
      </c>
    </row>
    <row r="16" spans="2:13" ht="12.75">
      <c r="B16" s="44" t="s">
        <v>13</v>
      </c>
      <c r="C16" s="44"/>
      <c r="D16" s="44"/>
      <c r="E16" s="45" t="s">
        <v>14</v>
      </c>
      <c r="F16" s="45"/>
      <c r="G16" s="45"/>
      <c r="H16" s="5"/>
      <c r="I16" s="12">
        <v>0</v>
      </c>
      <c r="J16" s="12">
        <v>0</v>
      </c>
      <c r="K16" s="12" t="s">
        <v>15</v>
      </c>
      <c r="L16" s="13">
        <v>0</v>
      </c>
      <c r="M16" s="13">
        <v>0</v>
      </c>
    </row>
    <row r="17" spans="2:13" ht="34.5" customHeight="1">
      <c r="B17" s="46" t="s">
        <v>16</v>
      </c>
      <c r="C17" s="46"/>
      <c r="D17" s="46"/>
      <c r="E17" s="49" t="s">
        <v>17</v>
      </c>
      <c r="F17" s="49"/>
      <c r="G17" s="49"/>
      <c r="H17" s="15"/>
      <c r="I17" s="12">
        <v>97.91</v>
      </c>
      <c r="J17" s="12">
        <v>0</v>
      </c>
      <c r="K17" s="12"/>
      <c r="L17" s="16">
        <v>0</v>
      </c>
      <c r="M17" s="16">
        <v>0</v>
      </c>
    </row>
    <row r="18" spans="2:13" ht="19.5" customHeight="1">
      <c r="B18" s="14"/>
      <c r="C18" s="46" t="s">
        <v>18</v>
      </c>
      <c r="D18" s="46"/>
      <c r="E18" s="49" t="s">
        <v>19</v>
      </c>
      <c r="F18" s="49"/>
      <c r="G18" s="49"/>
      <c r="H18" s="15"/>
      <c r="I18" s="12">
        <v>0</v>
      </c>
      <c r="J18" s="12">
        <v>120000</v>
      </c>
      <c r="K18" s="12">
        <v>0</v>
      </c>
      <c r="L18" s="16">
        <v>0</v>
      </c>
      <c r="M18" s="16">
        <v>0</v>
      </c>
    </row>
    <row r="19" spans="2:13" ht="13.5" customHeight="1">
      <c r="B19" s="50" t="s">
        <v>20</v>
      </c>
      <c r="C19" s="50"/>
      <c r="D19" s="50"/>
      <c r="E19" s="51" t="s">
        <v>21</v>
      </c>
      <c r="F19" s="51"/>
      <c r="G19" s="51"/>
      <c r="H19" s="9"/>
      <c r="I19" s="10">
        <f aca="true" t="shared" si="0" ref="I19:K20">SUM(I20)</f>
        <v>1879.95</v>
      </c>
      <c r="J19" s="10">
        <f t="shared" si="0"/>
        <v>6300</v>
      </c>
      <c r="K19" s="10">
        <f t="shared" si="0"/>
        <v>1311.75</v>
      </c>
      <c r="L19" s="17">
        <f>K19/J19</f>
        <v>0.2082142857142857</v>
      </c>
      <c r="M19" s="11">
        <f>K19/K150</f>
        <v>0.00020054180670774562</v>
      </c>
    </row>
    <row r="20" spans="2:13" ht="13.5" customHeight="1">
      <c r="B20" s="44" t="s">
        <v>22</v>
      </c>
      <c r="C20" s="44"/>
      <c r="D20" s="44"/>
      <c r="E20" s="45" t="s">
        <v>23</v>
      </c>
      <c r="F20" s="45"/>
      <c r="G20" s="45"/>
      <c r="H20" s="5"/>
      <c r="I20" s="12">
        <f t="shared" si="0"/>
        <v>1879.95</v>
      </c>
      <c r="J20" s="12">
        <f t="shared" si="0"/>
        <v>6300</v>
      </c>
      <c r="K20" s="12">
        <f t="shared" si="0"/>
        <v>1311.75</v>
      </c>
      <c r="L20" s="18">
        <f>K20/J20</f>
        <v>0.2082142857142857</v>
      </c>
      <c r="M20" s="18">
        <f>K20/K150</f>
        <v>0.00020054180670774562</v>
      </c>
    </row>
    <row r="21" spans="2:13" ht="12.75">
      <c r="B21" s="46" t="s">
        <v>24</v>
      </c>
      <c r="C21" s="46"/>
      <c r="D21" s="46"/>
      <c r="E21" s="49" t="s">
        <v>25</v>
      </c>
      <c r="F21" s="49"/>
      <c r="G21" s="49"/>
      <c r="H21" s="15"/>
      <c r="I21" s="12">
        <v>1879.95</v>
      </c>
      <c r="J21" s="12">
        <v>6300</v>
      </c>
      <c r="K21" s="12">
        <v>1311.75</v>
      </c>
      <c r="L21" s="19">
        <f>K21/J21</f>
        <v>0.2082142857142857</v>
      </c>
      <c r="M21" s="19">
        <f>K21/K150</f>
        <v>0.00020054180670774562</v>
      </c>
    </row>
    <row r="22" spans="2:13" ht="12.75">
      <c r="B22" s="50" t="s">
        <v>26</v>
      </c>
      <c r="C22" s="50"/>
      <c r="D22" s="50"/>
      <c r="E22" s="51" t="s">
        <v>27</v>
      </c>
      <c r="F22" s="51"/>
      <c r="G22" s="51"/>
      <c r="H22" s="9"/>
      <c r="I22" s="20">
        <f>SUM(I23)</f>
        <v>587046.52</v>
      </c>
      <c r="J22" s="21">
        <f>SUM(J23)</f>
        <v>400000</v>
      </c>
      <c r="K22" s="21">
        <f>SUM(K23)</f>
        <v>0</v>
      </c>
      <c r="L22" s="17">
        <f>K22/J22</f>
        <v>0</v>
      </c>
      <c r="M22" s="17">
        <f>K22/K150</f>
        <v>0</v>
      </c>
    </row>
    <row r="23" spans="2:13" ht="12.75">
      <c r="B23" s="44" t="s">
        <v>28</v>
      </c>
      <c r="C23" s="44"/>
      <c r="D23" s="44"/>
      <c r="E23" s="45" t="s">
        <v>29</v>
      </c>
      <c r="F23" s="45"/>
      <c r="G23" s="45"/>
      <c r="H23" s="5"/>
      <c r="I23" s="22">
        <f>SUM(I24:I27)</f>
        <v>587046.52</v>
      </c>
      <c r="J23" s="12">
        <f>SUM(J24:J27)</f>
        <v>400000</v>
      </c>
      <c r="K23" s="12">
        <f>SUM(K24:K27)</f>
        <v>0</v>
      </c>
      <c r="L23" s="23">
        <f>K23/J23</f>
        <v>0</v>
      </c>
      <c r="M23" s="23">
        <f>K23/K150</f>
        <v>0</v>
      </c>
    </row>
    <row r="24" spans="2:13" ht="12.75">
      <c r="B24" s="46" t="s">
        <v>30</v>
      </c>
      <c r="C24" s="46"/>
      <c r="D24" s="46"/>
      <c r="E24" s="49" t="s">
        <v>31</v>
      </c>
      <c r="F24" s="49"/>
      <c r="G24" s="49"/>
      <c r="H24" s="15"/>
      <c r="I24" s="22">
        <v>4.86</v>
      </c>
      <c r="J24" s="12">
        <v>0</v>
      </c>
      <c r="K24" s="12">
        <v>0</v>
      </c>
      <c r="L24" s="24" t="s">
        <v>32</v>
      </c>
      <c r="M24" s="24">
        <f>K24/K150</f>
        <v>0</v>
      </c>
    </row>
    <row r="25" spans="2:13" ht="41.25" customHeight="1">
      <c r="B25" s="46" t="s">
        <v>33</v>
      </c>
      <c r="C25" s="46"/>
      <c r="D25" s="46"/>
      <c r="E25" s="47" t="s">
        <v>34</v>
      </c>
      <c r="F25" s="47"/>
      <c r="G25" s="47"/>
      <c r="H25" s="15"/>
      <c r="I25" s="22">
        <v>0</v>
      </c>
      <c r="J25" s="12">
        <v>100000</v>
      </c>
      <c r="K25" s="12">
        <v>0</v>
      </c>
      <c r="L25" s="24">
        <v>0</v>
      </c>
      <c r="M25" s="24">
        <v>0</v>
      </c>
    </row>
    <row r="26" spans="2:13" ht="39.75" customHeight="1">
      <c r="B26" s="46" t="s">
        <v>35</v>
      </c>
      <c r="C26" s="46"/>
      <c r="D26" s="46"/>
      <c r="E26" s="47" t="s">
        <v>36</v>
      </c>
      <c r="F26" s="47"/>
      <c r="G26" s="47"/>
      <c r="H26" s="15"/>
      <c r="I26" s="22">
        <v>587041.66</v>
      </c>
      <c r="J26" s="12">
        <v>200000</v>
      </c>
      <c r="K26" s="12"/>
      <c r="L26" s="24">
        <f>K26/J26</f>
        <v>0</v>
      </c>
      <c r="M26" s="24">
        <f>K26/K150</f>
        <v>0</v>
      </c>
    </row>
    <row r="27" spans="2:13" ht="39.75" customHeight="1">
      <c r="B27" s="46" t="s">
        <v>37</v>
      </c>
      <c r="C27" s="46"/>
      <c r="D27" s="46"/>
      <c r="E27" s="53" t="s">
        <v>38</v>
      </c>
      <c r="F27" s="53"/>
      <c r="G27" s="53"/>
      <c r="H27" s="15"/>
      <c r="I27" s="22"/>
      <c r="J27" s="12">
        <v>100000</v>
      </c>
      <c r="K27" s="12">
        <v>0</v>
      </c>
      <c r="L27" s="24">
        <v>0</v>
      </c>
      <c r="M27" s="24">
        <v>0</v>
      </c>
    </row>
    <row r="28" spans="2:13" ht="12.75">
      <c r="B28" s="50" t="s">
        <v>39</v>
      </c>
      <c r="C28" s="50"/>
      <c r="D28" s="50"/>
      <c r="E28" s="51" t="s">
        <v>40</v>
      </c>
      <c r="F28" s="51"/>
      <c r="G28" s="51"/>
      <c r="H28" s="9"/>
      <c r="I28" s="10">
        <f>SUM(I29)</f>
        <v>0</v>
      </c>
      <c r="J28" s="10">
        <f>SUM(J29)</f>
        <v>2471399</v>
      </c>
      <c r="K28" s="10">
        <f>SUM(K29)</f>
        <v>1053017.3499999999</v>
      </c>
      <c r="L28" s="25">
        <f aca="true" t="shared" si="1" ref="L28:L40">K28/J28</f>
        <v>0.4260814825934622</v>
      </c>
      <c r="M28" s="25">
        <f>K28/K150</f>
        <v>0.160986469878866</v>
      </c>
    </row>
    <row r="29" spans="2:13" ht="12.75">
      <c r="B29" s="44" t="s">
        <v>41</v>
      </c>
      <c r="C29" s="44"/>
      <c r="D29" s="44"/>
      <c r="E29" s="45" t="s">
        <v>42</v>
      </c>
      <c r="F29" s="45"/>
      <c r="G29" s="45"/>
      <c r="H29" s="5"/>
      <c r="I29" s="12">
        <f>SUM(I30:I31)</f>
        <v>0</v>
      </c>
      <c r="J29" s="12">
        <f>SUM(J30:J31)</f>
        <v>2471399</v>
      </c>
      <c r="K29" s="12">
        <f>SUM(K30:K31)</f>
        <v>1053017.3499999999</v>
      </c>
      <c r="L29" s="23">
        <f t="shared" si="1"/>
        <v>0.4260814825934622</v>
      </c>
      <c r="M29" s="23">
        <f>K29/K150</f>
        <v>0.160986469878866</v>
      </c>
    </row>
    <row r="30" spans="2:13" ht="16.5" customHeight="1">
      <c r="B30" s="46" t="s">
        <v>43</v>
      </c>
      <c r="C30" s="46"/>
      <c r="D30" s="46"/>
      <c r="E30" s="49" t="s">
        <v>44</v>
      </c>
      <c r="F30" s="49"/>
      <c r="G30" s="49"/>
      <c r="H30" s="15"/>
      <c r="I30" s="12">
        <v>0</v>
      </c>
      <c r="J30" s="12">
        <v>1500</v>
      </c>
      <c r="K30" s="12">
        <v>1431.14</v>
      </c>
      <c r="L30" s="24">
        <f t="shared" si="1"/>
        <v>0.9540933333333333</v>
      </c>
      <c r="M30" s="24">
        <v>0</v>
      </c>
    </row>
    <row r="31" spans="2:13" ht="42" customHeight="1">
      <c r="B31" s="46" t="s">
        <v>45</v>
      </c>
      <c r="C31" s="46"/>
      <c r="D31" s="46"/>
      <c r="E31" s="47" t="s">
        <v>46</v>
      </c>
      <c r="F31" s="47"/>
      <c r="G31" s="47"/>
      <c r="H31" s="15"/>
      <c r="I31" s="12">
        <v>0</v>
      </c>
      <c r="J31" s="12">
        <v>2469899</v>
      </c>
      <c r="K31" s="12">
        <v>1051586.21</v>
      </c>
      <c r="L31" s="24">
        <f t="shared" si="1"/>
        <v>0.4257608145110387</v>
      </c>
      <c r="M31" s="24">
        <v>0</v>
      </c>
    </row>
    <row r="32" spans="2:13" ht="12.75">
      <c r="B32" s="50" t="s">
        <v>47</v>
      </c>
      <c r="C32" s="50"/>
      <c r="D32" s="50"/>
      <c r="E32" s="51" t="s">
        <v>48</v>
      </c>
      <c r="F32" s="51"/>
      <c r="G32" s="51"/>
      <c r="H32" s="9"/>
      <c r="I32" s="10">
        <f>SUM(I33,I41)</f>
        <v>1486893.2299999997</v>
      </c>
      <c r="J32" s="10">
        <f>SUM(J33,J41)</f>
        <v>2630560</v>
      </c>
      <c r="K32" s="10">
        <f>SUM(K33,K41)</f>
        <v>750480.91</v>
      </c>
      <c r="L32" s="25">
        <f t="shared" si="1"/>
        <v>0.28529321133142754</v>
      </c>
      <c r="M32" s="25">
        <f>K32/K150</f>
        <v>0.11473436065643075</v>
      </c>
    </row>
    <row r="33" spans="2:13" ht="12.75">
      <c r="B33" s="44" t="s">
        <v>49</v>
      </c>
      <c r="C33" s="44"/>
      <c r="D33" s="44"/>
      <c r="E33" s="45" t="s">
        <v>50</v>
      </c>
      <c r="F33" s="45"/>
      <c r="G33" s="45"/>
      <c r="H33" s="5"/>
      <c r="I33" s="12">
        <f>SUM(I34:I40)</f>
        <v>1482687.7899999998</v>
      </c>
      <c r="J33" s="12">
        <f>SUM(J34:J40)</f>
        <v>2610560</v>
      </c>
      <c r="K33" s="12">
        <f>SUM(K34:K40)</f>
        <v>730673.14</v>
      </c>
      <c r="L33" s="23">
        <f t="shared" si="1"/>
        <v>0.2798913413214023</v>
      </c>
      <c r="M33" s="23">
        <f>K33/K150</f>
        <v>0.11170612663115805</v>
      </c>
    </row>
    <row r="34" spans="2:13" ht="29.25" customHeight="1">
      <c r="B34" s="46" t="s">
        <v>51</v>
      </c>
      <c r="C34" s="46"/>
      <c r="D34" s="46"/>
      <c r="E34" s="47" t="s">
        <v>52</v>
      </c>
      <c r="F34" s="47"/>
      <c r="G34" s="47"/>
      <c r="H34" s="15"/>
      <c r="I34" s="12">
        <v>21408.77</v>
      </c>
      <c r="J34" s="12">
        <v>40000</v>
      </c>
      <c r="K34" s="12">
        <v>28167.95</v>
      </c>
      <c r="L34" s="24">
        <f t="shared" si="1"/>
        <v>0.70419875</v>
      </c>
      <c r="M34" s="24">
        <f>K34/K150</f>
        <v>0.004306347691445354</v>
      </c>
    </row>
    <row r="35" spans="2:13" ht="53.25" customHeight="1">
      <c r="B35" s="48" t="s">
        <v>53</v>
      </c>
      <c r="C35" s="48"/>
      <c r="D35" s="48"/>
      <c r="E35" s="47" t="s">
        <v>54</v>
      </c>
      <c r="F35" s="47"/>
      <c r="G35" s="47"/>
      <c r="H35" s="15"/>
      <c r="I35" s="27">
        <v>326236.97</v>
      </c>
      <c r="J35" s="12">
        <v>860000</v>
      </c>
      <c r="K35" s="12">
        <v>450832.76</v>
      </c>
      <c r="L35" s="24">
        <f t="shared" si="1"/>
        <v>0.5242241395348838</v>
      </c>
      <c r="M35" s="24">
        <f>K35/K150</f>
        <v>0.06892381643868074</v>
      </c>
    </row>
    <row r="36" spans="2:13" ht="30" customHeight="1">
      <c r="B36" s="48" t="s">
        <v>55</v>
      </c>
      <c r="C36" s="48"/>
      <c r="D36" s="48"/>
      <c r="E36" s="47" t="s">
        <v>56</v>
      </c>
      <c r="F36" s="47"/>
      <c r="G36" s="47"/>
      <c r="H36" s="15"/>
      <c r="I36" s="12">
        <v>3032.7</v>
      </c>
      <c r="J36" s="12">
        <v>4000</v>
      </c>
      <c r="K36" s="12">
        <v>2972.25</v>
      </c>
      <c r="L36" s="24">
        <f t="shared" si="1"/>
        <v>0.7430625</v>
      </c>
      <c r="M36" s="24">
        <f>K36/K150</f>
        <v>0.00045440090336351966</v>
      </c>
    </row>
    <row r="37" spans="2:13" ht="28.5" customHeight="1">
      <c r="B37" s="48" t="s">
        <v>57</v>
      </c>
      <c r="C37" s="48"/>
      <c r="D37" s="48"/>
      <c r="E37" s="47" t="s">
        <v>58</v>
      </c>
      <c r="F37" s="47"/>
      <c r="G37" s="47"/>
      <c r="H37" s="15"/>
      <c r="I37" s="12">
        <v>1100433.89</v>
      </c>
      <c r="J37" s="12">
        <v>1641560</v>
      </c>
      <c r="K37" s="12">
        <v>183626.7</v>
      </c>
      <c r="L37" s="24">
        <f t="shared" si="1"/>
        <v>0.11186109554326373</v>
      </c>
      <c r="M37" s="24">
        <f>K37/K150</f>
        <v>0.0280730552146226</v>
      </c>
    </row>
    <row r="38" spans="2:13" ht="19.5" customHeight="1">
      <c r="B38" s="48" t="s">
        <v>59</v>
      </c>
      <c r="C38" s="48"/>
      <c r="D38" s="48"/>
      <c r="E38" s="49" t="s">
        <v>60</v>
      </c>
      <c r="F38" s="49"/>
      <c r="G38" s="49"/>
      <c r="H38" s="15"/>
      <c r="I38" s="12">
        <v>26788.41</v>
      </c>
      <c r="J38" s="12">
        <v>5000</v>
      </c>
      <c r="K38" s="12">
        <v>4876.45</v>
      </c>
      <c r="L38" s="24">
        <f t="shared" si="1"/>
        <v>0.97529</v>
      </c>
      <c r="M38" s="24">
        <f>K38/K150</f>
        <v>0.0007455171285077081</v>
      </c>
    </row>
    <row r="39" spans="2:13" ht="12" customHeight="1">
      <c r="B39" s="28"/>
      <c r="C39" s="29"/>
      <c r="D39" s="30" t="s">
        <v>61</v>
      </c>
      <c r="E39" s="49" t="s">
        <v>62</v>
      </c>
      <c r="F39" s="49"/>
      <c r="G39" s="49"/>
      <c r="H39" s="15"/>
      <c r="I39" s="12">
        <v>0</v>
      </c>
      <c r="J39" s="12">
        <v>50000</v>
      </c>
      <c r="K39" s="12">
        <v>55853.68</v>
      </c>
      <c r="L39" s="24">
        <f t="shared" si="1"/>
        <v>1.1170736</v>
      </c>
      <c r="M39" s="24">
        <f>K39/K150</f>
        <v>0.008538973050105796</v>
      </c>
    </row>
    <row r="40" spans="2:13" ht="12.75">
      <c r="B40" s="48" t="s">
        <v>63</v>
      </c>
      <c r="C40" s="48"/>
      <c r="D40" s="48"/>
      <c r="E40" s="49" t="s">
        <v>64</v>
      </c>
      <c r="F40" s="49"/>
      <c r="G40" s="49"/>
      <c r="H40" s="15"/>
      <c r="I40" s="12">
        <v>4787.05</v>
      </c>
      <c r="J40" s="12">
        <v>10000</v>
      </c>
      <c r="K40" s="12">
        <v>4343.35</v>
      </c>
      <c r="L40" s="31">
        <f t="shared" si="1"/>
        <v>0.434335</v>
      </c>
      <c r="M40" s="24">
        <f>K40/K150</f>
        <v>0.0006640162044323133</v>
      </c>
    </row>
    <row r="41" spans="2:13" ht="12.75">
      <c r="B41" s="44" t="s">
        <v>65</v>
      </c>
      <c r="C41" s="44"/>
      <c r="D41" s="44"/>
      <c r="E41" s="45" t="s">
        <v>66</v>
      </c>
      <c r="F41" s="45"/>
      <c r="G41" s="45"/>
      <c r="H41" s="5"/>
      <c r="I41" s="12">
        <f>SUM(I42)</f>
        <v>4205.44</v>
      </c>
      <c r="J41" s="12">
        <f>SUM(J42)</f>
        <v>20000</v>
      </c>
      <c r="K41" s="12">
        <f>SUM(K42)</f>
        <v>19807.77</v>
      </c>
      <c r="L41" s="23" t="s">
        <v>67</v>
      </c>
      <c r="M41" s="23">
        <f>K41/K150</f>
        <v>0.003028234025272714</v>
      </c>
    </row>
    <row r="42" spans="2:13" ht="12.75">
      <c r="B42" s="48" t="s">
        <v>68</v>
      </c>
      <c r="C42" s="48"/>
      <c r="D42" s="48"/>
      <c r="E42" s="49" t="s">
        <v>69</v>
      </c>
      <c r="F42" s="49"/>
      <c r="G42" s="49"/>
      <c r="H42" s="15"/>
      <c r="I42" s="12">
        <v>4205.44</v>
      </c>
      <c r="J42" s="12">
        <v>20000</v>
      </c>
      <c r="K42" s="12">
        <v>19807.77</v>
      </c>
      <c r="L42" s="24" t="s">
        <v>70</v>
      </c>
      <c r="M42" s="24">
        <f>K42/K150</f>
        <v>0.003028234025272714</v>
      </c>
    </row>
    <row r="43" spans="2:13" ht="12.75">
      <c r="B43" s="50" t="s">
        <v>71</v>
      </c>
      <c r="C43" s="50"/>
      <c r="D43" s="50"/>
      <c r="E43" s="51" t="s">
        <v>72</v>
      </c>
      <c r="F43" s="51"/>
      <c r="G43" s="51"/>
      <c r="H43" s="9"/>
      <c r="I43" s="10">
        <f>SUM(I44)</f>
        <v>33126.21</v>
      </c>
      <c r="J43" s="10">
        <f>SUM(J44)</f>
        <v>50000</v>
      </c>
      <c r="K43" s="10">
        <f>SUM(K44)</f>
        <v>35835.84</v>
      </c>
      <c r="L43" s="25">
        <f>K43/J43</f>
        <v>0.7167167999999999</v>
      </c>
      <c r="M43" s="25">
        <f>K43/K150</f>
        <v>0.005478623288347397</v>
      </c>
    </row>
    <row r="44" spans="2:13" ht="12.75">
      <c r="B44" s="44" t="s">
        <v>73</v>
      </c>
      <c r="C44" s="44"/>
      <c r="D44" s="44"/>
      <c r="E44" s="45" t="s">
        <v>74</v>
      </c>
      <c r="F44" s="45"/>
      <c r="G44" s="45"/>
      <c r="H44" s="5"/>
      <c r="I44" s="12">
        <f>SUM(I45:I46)</f>
        <v>33126.21</v>
      </c>
      <c r="J44" s="12">
        <f>SUM(J45:J46)</f>
        <v>50000</v>
      </c>
      <c r="K44" s="12">
        <f>SUM(K45:K46)</f>
        <v>35835.84</v>
      </c>
      <c r="L44" s="23">
        <f>K44/J44</f>
        <v>0.7167167999999999</v>
      </c>
      <c r="M44" s="23">
        <f>K44/K150</f>
        <v>0.005478623288347397</v>
      </c>
    </row>
    <row r="45" spans="2:13" ht="12.75">
      <c r="B45" s="48" t="s">
        <v>75</v>
      </c>
      <c r="C45" s="48"/>
      <c r="D45" s="48"/>
      <c r="E45" s="49" t="s">
        <v>76</v>
      </c>
      <c r="F45" s="49"/>
      <c r="G45" s="49"/>
      <c r="H45" s="15"/>
      <c r="I45" s="12">
        <v>33126.21</v>
      </c>
      <c r="J45" s="12">
        <v>50000</v>
      </c>
      <c r="K45" s="12">
        <v>35835.84</v>
      </c>
      <c r="L45" s="24">
        <f>K45/J45</f>
        <v>0.7167167999999999</v>
      </c>
      <c r="M45" s="24">
        <f>K45/K150</f>
        <v>0.005478623288347397</v>
      </c>
    </row>
    <row r="46" spans="2:13" ht="12.75" customHeight="1">
      <c r="B46" s="48" t="s">
        <v>77</v>
      </c>
      <c r="C46" s="48"/>
      <c r="D46" s="48"/>
      <c r="E46" s="49" t="s">
        <v>78</v>
      </c>
      <c r="F46" s="49"/>
      <c r="G46" s="49"/>
      <c r="H46" s="15"/>
      <c r="I46" s="12">
        <v>0</v>
      </c>
      <c r="J46" s="12">
        <v>0</v>
      </c>
      <c r="K46" s="12">
        <v>0</v>
      </c>
      <c r="L46" s="24">
        <v>0</v>
      </c>
      <c r="M46" s="24">
        <f>K46/K150</f>
        <v>0</v>
      </c>
    </row>
    <row r="47" spans="2:13" ht="12.75">
      <c r="B47" s="50" t="s">
        <v>79</v>
      </c>
      <c r="C47" s="50"/>
      <c r="D47" s="50"/>
      <c r="E47" s="51" t="s">
        <v>80</v>
      </c>
      <c r="F47" s="51"/>
      <c r="G47" s="51"/>
      <c r="H47" s="9"/>
      <c r="I47" s="10">
        <f>SUM(I48,I51)</f>
        <v>90275.20999999999</v>
      </c>
      <c r="J47" s="10">
        <f>SUM(J48,J51)</f>
        <v>94351</v>
      </c>
      <c r="K47" s="10">
        <f>SUM(K48,K51)</f>
        <v>38024.51</v>
      </c>
      <c r="L47" s="25">
        <f>K47/J47</f>
        <v>0.40301120284893643</v>
      </c>
      <c r="M47" s="25">
        <f>K47/K150</f>
        <v>0.005813229605166183</v>
      </c>
    </row>
    <row r="48" spans="2:13" ht="12.75">
      <c r="B48" s="44" t="s">
        <v>81</v>
      </c>
      <c r="C48" s="44"/>
      <c r="D48" s="44"/>
      <c r="E48" s="45" t="s">
        <v>82</v>
      </c>
      <c r="F48" s="45"/>
      <c r="G48" s="45"/>
      <c r="H48" s="5"/>
      <c r="I48" s="12">
        <f>SUM(I49:I50)</f>
        <v>31500</v>
      </c>
      <c r="J48" s="12">
        <f>SUM(J49:J50)</f>
        <v>58151</v>
      </c>
      <c r="K48" s="12">
        <f>SUM(K49:K50)</f>
        <v>31063.16</v>
      </c>
      <c r="L48" s="23">
        <f>K48/J48</f>
        <v>0.5341810115045313</v>
      </c>
      <c r="M48" s="23">
        <f>K48/K150</f>
        <v>0.0047489706334680965</v>
      </c>
    </row>
    <row r="49" spans="2:13" ht="45" customHeight="1">
      <c r="B49" s="46" t="s">
        <v>83</v>
      </c>
      <c r="C49" s="46"/>
      <c r="D49" s="46"/>
      <c r="E49" s="47" t="s">
        <v>84</v>
      </c>
      <c r="F49" s="47"/>
      <c r="G49" s="47"/>
      <c r="H49" s="15"/>
      <c r="I49" s="12">
        <v>30500</v>
      </c>
      <c r="J49" s="12">
        <v>57151</v>
      </c>
      <c r="K49" s="12">
        <v>30700</v>
      </c>
      <c r="L49" s="24">
        <f>K49/J49</f>
        <v>0.5371734527829785</v>
      </c>
      <c r="M49" s="24">
        <f>K49/K150</f>
        <v>0.004693450326607807</v>
      </c>
    </row>
    <row r="50" spans="2:13" ht="38.25" customHeight="1">
      <c r="B50" s="46" t="s">
        <v>85</v>
      </c>
      <c r="C50" s="46"/>
      <c r="D50" s="46"/>
      <c r="E50" s="47" t="s">
        <v>86</v>
      </c>
      <c r="F50" s="47"/>
      <c r="G50" s="47"/>
      <c r="H50" s="15"/>
      <c r="I50" s="12">
        <v>1000</v>
      </c>
      <c r="J50" s="12">
        <v>1000</v>
      </c>
      <c r="K50" s="12">
        <v>363.16</v>
      </c>
      <c r="L50" s="24">
        <f>K50/J50</f>
        <v>0.36316000000000004</v>
      </c>
      <c r="M50" s="24">
        <f>K50/K150</f>
        <v>5.552030686028962E-05</v>
      </c>
    </row>
    <row r="51" spans="2:13" ht="12.75">
      <c r="B51" s="44" t="s">
        <v>87</v>
      </c>
      <c r="C51" s="44"/>
      <c r="D51" s="44"/>
      <c r="E51" s="45" t="s">
        <v>88</v>
      </c>
      <c r="F51" s="45"/>
      <c r="G51" s="45"/>
      <c r="H51" s="5"/>
      <c r="I51" s="12">
        <f>SUM(I52:I56)</f>
        <v>58775.21</v>
      </c>
      <c r="J51" s="12">
        <f>SUM(J52:J56)</f>
        <v>36200</v>
      </c>
      <c r="K51" s="12">
        <f>SUM(K52:K56)</f>
        <v>6961.35</v>
      </c>
      <c r="L51" s="23">
        <f>K51/J51</f>
        <v>0.19230248618784532</v>
      </c>
      <c r="M51" s="23">
        <f>K51/K150</f>
        <v>0.0010642589716980866</v>
      </c>
    </row>
    <row r="52" spans="2:13" ht="12.75">
      <c r="B52" s="48" t="s">
        <v>89</v>
      </c>
      <c r="C52" s="48"/>
      <c r="D52" s="48"/>
      <c r="E52" s="49" t="s">
        <v>90</v>
      </c>
      <c r="F52" s="49"/>
      <c r="G52" s="49"/>
      <c r="H52" s="15"/>
      <c r="I52" s="12">
        <v>57595.99</v>
      </c>
      <c r="J52" s="12">
        <v>4000</v>
      </c>
      <c r="K52" s="12">
        <v>141.75</v>
      </c>
      <c r="L52" s="24" t="s">
        <v>91</v>
      </c>
      <c r="M52" s="24">
        <f>K52/K150</f>
        <v>2.1670898495005103E-05</v>
      </c>
    </row>
    <row r="53" spans="2:13" ht="12.75">
      <c r="B53" s="26"/>
      <c r="C53" s="48" t="s">
        <v>92</v>
      </c>
      <c r="D53" s="48"/>
      <c r="E53" s="49" t="s">
        <v>93</v>
      </c>
      <c r="F53" s="49"/>
      <c r="G53" s="49"/>
      <c r="H53" s="15"/>
      <c r="I53" s="12">
        <v>0</v>
      </c>
      <c r="J53" s="12">
        <v>200</v>
      </c>
      <c r="K53" s="12">
        <v>112.2</v>
      </c>
      <c r="L53" s="24">
        <f>K53/J53</f>
        <v>0.561</v>
      </c>
      <c r="M53" s="24">
        <f>K53/K150</f>
        <v>1.7153261454247426E-05</v>
      </c>
    </row>
    <row r="54" spans="2:13" ht="12.75">
      <c r="B54" s="46" t="s">
        <v>94</v>
      </c>
      <c r="C54" s="46"/>
      <c r="D54" s="46"/>
      <c r="E54" s="49" t="s">
        <v>95</v>
      </c>
      <c r="F54" s="49"/>
      <c r="G54" s="49"/>
      <c r="H54" s="15"/>
      <c r="I54" s="12">
        <v>12.42</v>
      </c>
      <c r="J54" s="12">
        <v>3000</v>
      </c>
      <c r="K54" s="12">
        <v>2557.13</v>
      </c>
      <c r="L54" s="24">
        <f>K54/J54</f>
        <v>0.8523766666666667</v>
      </c>
      <c r="M54" s="24">
        <f>K54/K150</f>
        <v>0.00039093689360516684</v>
      </c>
    </row>
    <row r="55" spans="2:13" ht="12.75">
      <c r="B55" s="48" t="s">
        <v>96</v>
      </c>
      <c r="C55" s="48"/>
      <c r="D55" s="48"/>
      <c r="E55" s="49" t="s">
        <v>97</v>
      </c>
      <c r="F55" s="49"/>
      <c r="G55" s="49"/>
      <c r="H55" s="15"/>
      <c r="I55" s="12">
        <v>1166.8</v>
      </c>
      <c r="J55" s="12">
        <v>4000</v>
      </c>
      <c r="K55" s="12">
        <v>4150.27</v>
      </c>
      <c r="L55" s="24">
        <f>K55/J55</f>
        <v>1.0375675000000002</v>
      </c>
      <c r="M55" s="24">
        <f>K55/K150</f>
        <v>0.0006344979181436672</v>
      </c>
    </row>
    <row r="56" spans="2:13" ht="39" customHeight="1">
      <c r="B56" s="46" t="s">
        <v>98</v>
      </c>
      <c r="C56" s="46"/>
      <c r="D56" s="46"/>
      <c r="E56" s="47" t="s">
        <v>99</v>
      </c>
      <c r="F56" s="47"/>
      <c r="G56" s="47"/>
      <c r="H56" s="15"/>
      <c r="I56" s="12">
        <v>0</v>
      </c>
      <c r="J56" s="12">
        <v>25000</v>
      </c>
      <c r="K56" s="12">
        <v>0</v>
      </c>
      <c r="L56" s="24" t="s">
        <v>100</v>
      </c>
      <c r="M56" s="24" t="s">
        <v>101</v>
      </c>
    </row>
    <row r="57" spans="2:13" ht="48.75" customHeight="1">
      <c r="B57" s="50" t="s">
        <v>102</v>
      </c>
      <c r="C57" s="50"/>
      <c r="D57" s="50"/>
      <c r="E57" s="52" t="s">
        <v>103</v>
      </c>
      <c r="F57" s="52"/>
      <c r="G57" s="52"/>
      <c r="H57" s="9"/>
      <c r="I57" s="10">
        <f aca="true" t="shared" si="2" ref="I57:K58">SUM(I58)</f>
        <v>426</v>
      </c>
      <c r="J57" s="10">
        <f t="shared" si="2"/>
        <v>767</v>
      </c>
      <c r="K57" s="10">
        <f t="shared" si="2"/>
        <v>384</v>
      </c>
      <c r="L57" s="25">
        <f aca="true" t="shared" si="3" ref="L57:L75">K57/J57</f>
        <v>0.500651890482399</v>
      </c>
      <c r="M57" s="25">
        <f>K57/K150</f>
        <v>5.870634936213022E-05</v>
      </c>
    </row>
    <row r="58" spans="2:13" ht="27" customHeight="1">
      <c r="B58" s="44" t="s">
        <v>104</v>
      </c>
      <c r="C58" s="44"/>
      <c r="D58" s="44"/>
      <c r="E58" s="54" t="s">
        <v>105</v>
      </c>
      <c r="F58" s="54"/>
      <c r="G58" s="54"/>
      <c r="H58" s="5"/>
      <c r="I58" s="12">
        <f t="shared" si="2"/>
        <v>426</v>
      </c>
      <c r="J58" s="12">
        <f t="shared" si="2"/>
        <v>767</v>
      </c>
      <c r="K58" s="12">
        <f t="shared" si="2"/>
        <v>384</v>
      </c>
      <c r="L58" s="23">
        <f t="shared" si="3"/>
        <v>0.500651890482399</v>
      </c>
      <c r="M58" s="23">
        <f>K58/K150</f>
        <v>5.870634936213022E-05</v>
      </c>
    </row>
    <row r="59" spans="2:13" ht="45" customHeight="1">
      <c r="B59" s="46" t="s">
        <v>106</v>
      </c>
      <c r="C59" s="46"/>
      <c r="D59" s="46"/>
      <c r="E59" s="47" t="s">
        <v>107</v>
      </c>
      <c r="F59" s="47"/>
      <c r="G59" s="47"/>
      <c r="H59" s="15"/>
      <c r="I59" s="12">
        <v>426</v>
      </c>
      <c r="J59" s="12">
        <v>767</v>
      </c>
      <c r="K59" s="12">
        <v>384</v>
      </c>
      <c r="L59" s="24">
        <f t="shared" si="3"/>
        <v>0.500651890482399</v>
      </c>
      <c r="M59" s="24">
        <f>K59/K150</f>
        <v>5.870634936213022E-05</v>
      </c>
    </row>
    <row r="60" spans="2:13" ht="12.75">
      <c r="B60" s="50" t="s">
        <v>108</v>
      </c>
      <c r="C60" s="50"/>
      <c r="D60" s="50"/>
      <c r="E60" s="51" t="s">
        <v>109</v>
      </c>
      <c r="F60" s="51"/>
      <c r="G60" s="51"/>
      <c r="H60" s="9"/>
      <c r="I60" s="10">
        <f aca="true" t="shared" si="4" ref="I60:K61">SUM(I61)</f>
        <v>500</v>
      </c>
      <c r="J60" s="10">
        <f t="shared" si="4"/>
        <v>500</v>
      </c>
      <c r="K60" s="10">
        <f t="shared" si="4"/>
        <v>500</v>
      </c>
      <c r="L60" s="25">
        <f t="shared" si="3"/>
        <v>1</v>
      </c>
      <c r="M60" s="25">
        <f>K60/K150</f>
        <v>7.644055906527372E-05</v>
      </c>
    </row>
    <row r="61" spans="2:13" ht="12.75">
      <c r="B61" s="44" t="s">
        <v>110</v>
      </c>
      <c r="C61" s="44"/>
      <c r="D61" s="44"/>
      <c r="E61" s="45" t="s">
        <v>111</v>
      </c>
      <c r="F61" s="45"/>
      <c r="G61" s="45"/>
      <c r="H61" s="5"/>
      <c r="I61" s="12">
        <f t="shared" si="4"/>
        <v>500</v>
      </c>
      <c r="J61" s="12">
        <f t="shared" si="4"/>
        <v>500</v>
      </c>
      <c r="K61" s="12">
        <f t="shared" si="4"/>
        <v>500</v>
      </c>
      <c r="L61" s="23">
        <f t="shared" si="3"/>
        <v>1</v>
      </c>
      <c r="M61" s="23">
        <f>K61/K150</f>
        <v>7.644055906527372E-05</v>
      </c>
    </row>
    <row r="62" spans="2:13" ht="45" customHeight="1">
      <c r="B62" s="46" t="s">
        <v>112</v>
      </c>
      <c r="C62" s="46"/>
      <c r="D62" s="46"/>
      <c r="E62" s="47" t="s">
        <v>113</v>
      </c>
      <c r="F62" s="47"/>
      <c r="G62" s="47"/>
      <c r="H62" s="15"/>
      <c r="I62" s="12">
        <v>500</v>
      </c>
      <c r="J62" s="12">
        <v>500</v>
      </c>
      <c r="K62" s="12">
        <v>500</v>
      </c>
      <c r="L62" s="24">
        <f t="shared" si="3"/>
        <v>1</v>
      </c>
      <c r="M62" s="24">
        <f>K62/K150</f>
        <v>7.644055906527372E-05</v>
      </c>
    </row>
    <row r="63" spans="2:13" ht="27.75" customHeight="1">
      <c r="B63" s="50" t="s">
        <v>114</v>
      </c>
      <c r="C63" s="50"/>
      <c r="D63" s="50"/>
      <c r="E63" s="52" t="s">
        <v>115</v>
      </c>
      <c r="F63" s="52"/>
      <c r="G63" s="52"/>
      <c r="H63" s="9"/>
      <c r="I63" s="10">
        <f aca="true" t="shared" si="5" ref="I63:K64">SUM(I64)</f>
        <v>700</v>
      </c>
      <c r="J63" s="10">
        <f t="shared" si="5"/>
        <v>1000</v>
      </c>
      <c r="K63" s="10">
        <f t="shared" si="5"/>
        <v>1000</v>
      </c>
      <c r="L63" s="25">
        <f t="shared" si="3"/>
        <v>1</v>
      </c>
      <c r="M63" s="25">
        <f>K63/K150</f>
        <v>0.00015288111813054745</v>
      </c>
    </row>
    <row r="64" spans="2:13" ht="12.75">
      <c r="B64" s="44" t="s">
        <v>116</v>
      </c>
      <c r="C64" s="44"/>
      <c r="D64" s="44"/>
      <c r="E64" s="45" t="s">
        <v>117</v>
      </c>
      <c r="F64" s="45"/>
      <c r="G64" s="45"/>
      <c r="H64" s="5"/>
      <c r="I64" s="12">
        <f t="shared" si="5"/>
        <v>700</v>
      </c>
      <c r="J64" s="12">
        <f t="shared" si="5"/>
        <v>1000</v>
      </c>
      <c r="K64" s="12">
        <f t="shared" si="5"/>
        <v>1000</v>
      </c>
      <c r="L64" s="23">
        <f t="shared" si="3"/>
        <v>1</v>
      </c>
      <c r="M64" s="23">
        <f>K64/K150</f>
        <v>0.00015288111813054745</v>
      </c>
    </row>
    <row r="65" spans="2:13" ht="45" customHeight="1">
      <c r="B65" s="46" t="s">
        <v>118</v>
      </c>
      <c r="C65" s="46"/>
      <c r="D65" s="46"/>
      <c r="E65" s="47" t="s">
        <v>119</v>
      </c>
      <c r="F65" s="47"/>
      <c r="G65" s="47"/>
      <c r="H65" s="15"/>
      <c r="I65" s="12">
        <v>700</v>
      </c>
      <c r="J65" s="12">
        <v>1000</v>
      </c>
      <c r="K65" s="12">
        <v>1000</v>
      </c>
      <c r="L65" s="24">
        <f t="shared" si="3"/>
        <v>1</v>
      </c>
      <c r="M65" s="24">
        <f>K65/K150</f>
        <v>0.00015288111813054745</v>
      </c>
    </row>
    <row r="66" spans="2:13" ht="55.5" customHeight="1">
      <c r="B66" s="50" t="s">
        <v>120</v>
      </c>
      <c r="C66" s="50"/>
      <c r="D66" s="50"/>
      <c r="E66" s="52" t="s">
        <v>121</v>
      </c>
      <c r="F66" s="52"/>
      <c r="G66" s="52"/>
      <c r="H66" s="9"/>
      <c r="I66" s="10">
        <f>SUM(I67,I70,I77,I91,I96,I99)</f>
        <v>1892374.42</v>
      </c>
      <c r="J66" s="10">
        <f>SUM(J67,J70,J77,J91,J96,J99)</f>
        <v>4165363</v>
      </c>
      <c r="K66" s="10">
        <f>SUM(K67,K70,K77,K91,K96,K99)</f>
        <v>2014047.5299999998</v>
      </c>
      <c r="L66" s="25">
        <f t="shared" si="3"/>
        <v>0.483522691779804</v>
      </c>
      <c r="M66" s="25">
        <f>K66/K150</f>
        <v>0.3079098383544673</v>
      </c>
    </row>
    <row r="67" spans="2:13" ht="16.5" customHeight="1">
      <c r="B67" s="44" t="s">
        <v>122</v>
      </c>
      <c r="C67" s="44"/>
      <c r="D67" s="44"/>
      <c r="E67" s="45" t="s">
        <v>123</v>
      </c>
      <c r="F67" s="45"/>
      <c r="G67" s="45"/>
      <c r="H67" s="5"/>
      <c r="I67" s="12">
        <f>SUM(I68:I69)</f>
        <v>1824.8</v>
      </c>
      <c r="J67" s="12">
        <f>SUM(J68:J69)</f>
        <v>5500</v>
      </c>
      <c r="K67" s="12">
        <f>SUM(K68:K69)</f>
        <v>6825.6</v>
      </c>
      <c r="L67" s="23">
        <f t="shared" si="3"/>
        <v>1.2410181818181818</v>
      </c>
      <c r="M67" s="23">
        <f>K67/K150</f>
        <v>0.0010435053599118648</v>
      </c>
    </row>
    <row r="68" spans="2:13" ht="27" customHeight="1">
      <c r="B68" s="48" t="s">
        <v>124</v>
      </c>
      <c r="C68" s="48"/>
      <c r="D68" s="48"/>
      <c r="E68" s="47" t="s">
        <v>125</v>
      </c>
      <c r="F68" s="47"/>
      <c r="G68" s="47"/>
      <c r="H68" s="15"/>
      <c r="I68" s="12">
        <v>1672.53</v>
      </c>
      <c r="J68" s="12">
        <v>5000</v>
      </c>
      <c r="K68" s="12">
        <v>6028.6</v>
      </c>
      <c r="L68" s="24">
        <f t="shared" si="3"/>
        <v>1.2057200000000001</v>
      </c>
      <c r="M68" s="24">
        <f>K68/K150</f>
        <v>0.0009216591087618185</v>
      </c>
    </row>
    <row r="69" spans="2:13" ht="19.5" customHeight="1">
      <c r="B69" s="48" t="s">
        <v>126</v>
      </c>
      <c r="C69" s="48"/>
      <c r="D69" s="48"/>
      <c r="E69" s="47" t="s">
        <v>127</v>
      </c>
      <c r="F69" s="47"/>
      <c r="G69" s="47"/>
      <c r="H69" s="15"/>
      <c r="I69" s="12">
        <v>152.27</v>
      </c>
      <c r="J69" s="12">
        <v>500</v>
      </c>
      <c r="K69" s="12">
        <v>797</v>
      </c>
      <c r="L69" s="24">
        <f t="shared" si="3"/>
        <v>1.594</v>
      </c>
      <c r="M69" s="24">
        <f>K69/K150</f>
        <v>0.00012184625115004632</v>
      </c>
    </row>
    <row r="70" spans="2:13" ht="44.25" customHeight="1">
      <c r="B70" s="44" t="s">
        <v>128</v>
      </c>
      <c r="C70" s="44"/>
      <c r="D70" s="44"/>
      <c r="E70" s="54" t="s">
        <v>129</v>
      </c>
      <c r="F70" s="54"/>
      <c r="G70" s="54"/>
      <c r="H70" s="5"/>
      <c r="I70" s="12">
        <f>SUM(I71:I76)</f>
        <v>453238.53</v>
      </c>
      <c r="J70" s="12">
        <f>SUM(J71:J76)</f>
        <v>908300</v>
      </c>
      <c r="K70" s="12">
        <f>SUM(K71:K76)</f>
        <v>452525.81999999995</v>
      </c>
      <c r="L70" s="23">
        <f t="shared" si="3"/>
        <v>0.4982118463062864</v>
      </c>
      <c r="M70" s="23">
        <f>K70/K150</f>
        <v>0.06918265334454285</v>
      </c>
    </row>
    <row r="71" spans="2:13" ht="12.75">
      <c r="B71" s="48" t="s">
        <v>130</v>
      </c>
      <c r="C71" s="48"/>
      <c r="D71" s="48"/>
      <c r="E71" s="49" t="s">
        <v>131</v>
      </c>
      <c r="F71" s="49"/>
      <c r="G71" s="49"/>
      <c r="H71" s="15"/>
      <c r="I71" s="12">
        <v>445114.03</v>
      </c>
      <c r="J71" s="12">
        <v>885000</v>
      </c>
      <c r="K71" s="12">
        <v>445603.92</v>
      </c>
      <c r="L71" s="24">
        <f t="shared" si="3"/>
        <v>0.5035072542372881</v>
      </c>
      <c r="M71" s="24">
        <f>K71/K150</f>
        <v>0.06812442553295502</v>
      </c>
    </row>
    <row r="72" spans="2:13" ht="12.75">
      <c r="B72" s="48" t="s">
        <v>132</v>
      </c>
      <c r="C72" s="48"/>
      <c r="D72" s="48"/>
      <c r="E72" s="49" t="s">
        <v>133</v>
      </c>
      <c r="F72" s="49"/>
      <c r="G72" s="49"/>
      <c r="H72" s="15"/>
      <c r="I72" s="12">
        <v>127</v>
      </c>
      <c r="J72" s="12">
        <v>300</v>
      </c>
      <c r="K72" s="12">
        <v>311.5</v>
      </c>
      <c r="L72" s="24">
        <f t="shared" si="3"/>
        <v>1.0383333333333333</v>
      </c>
      <c r="M72" s="24">
        <v>0</v>
      </c>
    </row>
    <row r="73" spans="2:13" ht="12.75">
      <c r="B73" s="48" t="s">
        <v>134</v>
      </c>
      <c r="C73" s="48"/>
      <c r="D73" s="48"/>
      <c r="E73" s="49" t="s">
        <v>135</v>
      </c>
      <c r="F73" s="49"/>
      <c r="G73" s="49"/>
      <c r="H73" s="15"/>
      <c r="I73" s="12">
        <v>5391</v>
      </c>
      <c r="J73" s="12">
        <v>9000</v>
      </c>
      <c r="K73" s="12">
        <v>5925.6</v>
      </c>
      <c r="L73" s="24">
        <f t="shared" si="3"/>
        <v>0.6584</v>
      </c>
      <c r="M73" s="24">
        <f>K73/K150</f>
        <v>0.000905912353594372</v>
      </c>
    </row>
    <row r="74" spans="2:13" ht="12.75">
      <c r="B74" s="48" t="s">
        <v>136</v>
      </c>
      <c r="C74" s="48"/>
      <c r="D74" s="48"/>
      <c r="E74" s="49" t="s">
        <v>137</v>
      </c>
      <c r="F74" s="49"/>
      <c r="G74" s="49"/>
      <c r="H74" s="15"/>
      <c r="I74" s="12">
        <v>1900</v>
      </c>
      <c r="J74" s="12">
        <v>4000</v>
      </c>
      <c r="K74" s="12">
        <v>375</v>
      </c>
      <c r="L74" s="24">
        <f t="shared" si="3"/>
        <v>0.09375</v>
      </c>
      <c r="M74" s="24">
        <f>K74/K150</f>
        <v>5.733041929895529E-05</v>
      </c>
    </row>
    <row r="75" spans="2:13" ht="19.5" customHeight="1">
      <c r="B75" s="48" t="s">
        <v>138</v>
      </c>
      <c r="C75" s="48"/>
      <c r="D75" s="48"/>
      <c r="E75" s="49" t="s">
        <v>139</v>
      </c>
      <c r="F75" s="49"/>
      <c r="G75" s="49"/>
      <c r="H75" s="15"/>
      <c r="I75" s="12">
        <v>706.5</v>
      </c>
      <c r="J75" s="12">
        <v>10000</v>
      </c>
      <c r="K75" s="12">
        <v>301</v>
      </c>
      <c r="L75" s="24">
        <f t="shared" si="3"/>
        <v>0.0301</v>
      </c>
      <c r="M75" s="24">
        <f>K75/K150</f>
        <v>4.6017216557294785E-05</v>
      </c>
    </row>
    <row r="76" spans="2:13" ht="12" customHeight="1">
      <c r="B76" s="48" t="s">
        <v>140</v>
      </c>
      <c r="C76" s="48"/>
      <c r="D76" s="48"/>
      <c r="E76" s="49" t="s">
        <v>141</v>
      </c>
      <c r="F76" s="49"/>
      <c r="G76" s="49"/>
      <c r="H76" s="15"/>
      <c r="I76" s="12">
        <v>0</v>
      </c>
      <c r="J76" s="32">
        <v>0</v>
      </c>
      <c r="K76" s="12">
        <v>8.8</v>
      </c>
      <c r="L76" s="33" t="s">
        <v>142</v>
      </c>
      <c r="M76" s="24">
        <f>K76/K150</f>
        <v>1.3453538395488176E-06</v>
      </c>
    </row>
    <row r="77" spans="2:13" ht="52.5" customHeight="1">
      <c r="B77" s="44" t="s">
        <v>143</v>
      </c>
      <c r="C77" s="44"/>
      <c r="D77" s="44"/>
      <c r="E77" s="54" t="s">
        <v>144</v>
      </c>
      <c r="F77" s="54"/>
      <c r="G77" s="54"/>
      <c r="H77" s="5"/>
      <c r="I77" s="12">
        <f>SUM(I78:I90)</f>
        <v>497410.41000000003</v>
      </c>
      <c r="J77" s="12">
        <f>SUM(J78:J90)</f>
        <v>1143230</v>
      </c>
      <c r="K77" s="12">
        <f>SUM(K78:K90)</f>
        <v>570373.09</v>
      </c>
      <c r="L77" s="23">
        <f aca="true" t="shared" si="6" ref="L77:L99">K77/J77</f>
        <v>0.49891368316086876</v>
      </c>
      <c r="M77" s="23">
        <f>K77/K150</f>
        <v>0.08719927575077537</v>
      </c>
    </row>
    <row r="78" spans="2:13" ht="12.75">
      <c r="B78" s="48" t="s">
        <v>145</v>
      </c>
      <c r="C78" s="48"/>
      <c r="D78" s="48"/>
      <c r="E78" s="49" t="s">
        <v>146</v>
      </c>
      <c r="F78" s="49"/>
      <c r="G78" s="49"/>
      <c r="H78" s="15"/>
      <c r="I78" s="12">
        <v>348229.51</v>
      </c>
      <c r="J78" s="12">
        <v>750000</v>
      </c>
      <c r="K78" s="12">
        <v>324662.51</v>
      </c>
      <c r="L78" s="24">
        <f t="shared" si="6"/>
        <v>0.43288334666666667</v>
      </c>
      <c r="M78" s="24">
        <f>K78/K150</f>
        <v>0.04963476754387004</v>
      </c>
    </row>
    <row r="79" spans="2:13" ht="12.75">
      <c r="B79" s="48" t="s">
        <v>147</v>
      </c>
      <c r="C79" s="48"/>
      <c r="D79" s="48"/>
      <c r="E79" s="49" t="s">
        <v>148</v>
      </c>
      <c r="F79" s="49"/>
      <c r="G79" s="49"/>
      <c r="H79" s="15"/>
      <c r="I79" s="12">
        <v>2825.59</v>
      </c>
      <c r="J79" s="12">
        <v>3500</v>
      </c>
      <c r="K79" s="12">
        <v>4713.74</v>
      </c>
      <c r="L79" s="24">
        <f t="shared" si="6"/>
        <v>1.346782857142857</v>
      </c>
      <c r="M79" s="24">
        <f>K79/K150</f>
        <v>0.0007206418417766867</v>
      </c>
    </row>
    <row r="80" spans="2:13" ht="12.75">
      <c r="B80" s="48" t="s">
        <v>149</v>
      </c>
      <c r="C80" s="48"/>
      <c r="D80" s="48"/>
      <c r="E80" s="49" t="s">
        <v>150</v>
      </c>
      <c r="F80" s="49"/>
      <c r="G80" s="49"/>
      <c r="H80" s="15"/>
      <c r="I80" s="12">
        <v>669.7</v>
      </c>
      <c r="J80" s="12">
        <v>1000</v>
      </c>
      <c r="K80" s="12">
        <v>1958.7</v>
      </c>
      <c r="L80" s="24">
        <f t="shared" si="6"/>
        <v>1.9587</v>
      </c>
      <c r="M80" s="24">
        <f>K80/K150</f>
        <v>0.0002994482460823033</v>
      </c>
    </row>
    <row r="81" spans="2:13" ht="12.75">
      <c r="B81" s="48" t="s">
        <v>151</v>
      </c>
      <c r="C81" s="48"/>
      <c r="D81" s="48"/>
      <c r="E81" s="49" t="s">
        <v>152</v>
      </c>
      <c r="F81" s="49"/>
      <c r="G81" s="49"/>
      <c r="H81" s="15"/>
      <c r="I81" s="12">
        <v>24674.1</v>
      </c>
      <c r="J81" s="12">
        <v>50000</v>
      </c>
      <c r="K81" s="12">
        <v>29551.98</v>
      </c>
      <c r="L81" s="24">
        <f t="shared" si="6"/>
        <v>0.5910396</v>
      </c>
      <c r="M81" s="24">
        <f>K81/K150</f>
        <v>0.0045179397453715756</v>
      </c>
    </row>
    <row r="82" spans="2:13" ht="12.75">
      <c r="B82" s="48" t="s">
        <v>153</v>
      </c>
      <c r="C82" s="48"/>
      <c r="D82" s="48"/>
      <c r="E82" s="49" t="s">
        <v>154</v>
      </c>
      <c r="F82" s="49"/>
      <c r="G82" s="49"/>
      <c r="H82" s="15"/>
      <c r="I82" s="12">
        <v>11115.8</v>
      </c>
      <c r="J82" s="12">
        <v>50000</v>
      </c>
      <c r="K82" s="12">
        <v>28394</v>
      </c>
      <c r="L82" s="24">
        <f t="shared" si="6"/>
        <v>0.56788</v>
      </c>
      <c r="M82" s="24">
        <f>K82/K150</f>
        <v>0.004340906468198765</v>
      </c>
    </row>
    <row r="83" spans="2:13" ht="12.75">
      <c r="B83" s="48" t="s">
        <v>155</v>
      </c>
      <c r="C83" s="48"/>
      <c r="D83" s="48"/>
      <c r="E83" s="49" t="s">
        <v>156</v>
      </c>
      <c r="F83" s="49"/>
      <c r="G83" s="49"/>
      <c r="H83" s="15"/>
      <c r="I83" s="12">
        <v>892</v>
      </c>
      <c r="J83" s="12">
        <v>1630</v>
      </c>
      <c r="K83" s="12">
        <v>1585</v>
      </c>
      <c r="L83" s="24">
        <f t="shared" si="6"/>
        <v>0.9723926380368099</v>
      </c>
      <c r="M83" s="24">
        <f>K83/K150</f>
        <v>0.00024231657223691772</v>
      </c>
    </row>
    <row r="84" spans="2:13" ht="24.75" customHeight="1">
      <c r="B84" s="48" t="s">
        <v>157</v>
      </c>
      <c r="C84" s="48"/>
      <c r="D84" s="48"/>
      <c r="E84" s="47" t="s">
        <v>158</v>
      </c>
      <c r="F84" s="47"/>
      <c r="G84" s="47"/>
      <c r="H84" s="15"/>
      <c r="I84" s="12">
        <v>17224</v>
      </c>
      <c r="J84" s="12">
        <v>30000</v>
      </c>
      <c r="K84" s="12">
        <v>15556</v>
      </c>
      <c r="L84" s="24">
        <f t="shared" si="6"/>
        <v>0.5185333333333333</v>
      </c>
      <c r="M84" s="24">
        <f>K84/K150</f>
        <v>0.0023782186736387963</v>
      </c>
    </row>
    <row r="85" spans="2:13" ht="12.75">
      <c r="B85" s="48" t="s">
        <v>159</v>
      </c>
      <c r="C85" s="48"/>
      <c r="D85" s="48"/>
      <c r="E85" s="49" t="s">
        <v>160</v>
      </c>
      <c r="F85" s="49"/>
      <c r="G85" s="49"/>
      <c r="H85" s="15"/>
      <c r="I85" s="12">
        <v>3919</v>
      </c>
      <c r="J85" s="12">
        <v>10000</v>
      </c>
      <c r="K85" s="12">
        <v>3908</v>
      </c>
      <c r="L85" s="24">
        <f t="shared" si="6"/>
        <v>0.3908</v>
      </c>
      <c r="M85" s="24">
        <f>K85/K150</f>
        <v>0.0005974594096541794</v>
      </c>
    </row>
    <row r="86" spans="2:13" ht="12.75">
      <c r="B86" s="48" t="s">
        <v>161</v>
      </c>
      <c r="C86" s="48"/>
      <c r="D86" s="48"/>
      <c r="E86" s="49" t="s">
        <v>162</v>
      </c>
      <c r="F86" s="49"/>
      <c r="G86" s="49"/>
      <c r="H86" s="15"/>
      <c r="I86" s="12">
        <v>43707.71</v>
      </c>
      <c r="J86" s="12">
        <v>100000</v>
      </c>
      <c r="K86" s="12">
        <v>58624</v>
      </c>
      <c r="L86" s="24">
        <f t="shared" si="6"/>
        <v>0.58624</v>
      </c>
      <c r="M86" s="24">
        <f>K86/K150</f>
        <v>0.008962502669285213</v>
      </c>
    </row>
    <row r="87" spans="2:13" ht="12.75">
      <c r="B87" s="48" t="s">
        <v>163</v>
      </c>
      <c r="C87" s="48"/>
      <c r="D87" s="48"/>
      <c r="E87" s="49" t="s">
        <v>164</v>
      </c>
      <c r="F87" s="49"/>
      <c r="G87" s="49"/>
      <c r="H87" s="15"/>
      <c r="I87" s="12">
        <v>0</v>
      </c>
      <c r="J87" s="12">
        <v>46800</v>
      </c>
      <c r="K87" s="12">
        <v>48048.46</v>
      </c>
      <c r="L87" s="24">
        <f t="shared" si="6"/>
        <v>1.0266764957264958</v>
      </c>
      <c r="M87" s="24">
        <f>K87/K150</f>
        <v>0.007345702289250884</v>
      </c>
    </row>
    <row r="88" spans="2:13" ht="19.5" customHeight="1">
      <c r="B88" s="48" t="s">
        <v>165</v>
      </c>
      <c r="C88" s="48"/>
      <c r="D88" s="48"/>
      <c r="E88" s="49" t="s">
        <v>166</v>
      </c>
      <c r="F88" s="49"/>
      <c r="G88" s="49"/>
      <c r="H88" s="15"/>
      <c r="I88" s="12">
        <v>12733</v>
      </c>
      <c r="J88" s="12">
        <v>40000</v>
      </c>
      <c r="K88" s="12">
        <v>21290.7</v>
      </c>
      <c r="L88" s="24">
        <f t="shared" si="6"/>
        <v>0.5322675</v>
      </c>
      <c r="M88" s="24">
        <f>K88/K150</f>
        <v>0.003254946021782047</v>
      </c>
    </row>
    <row r="89" spans="2:13" ht="14.25" customHeight="1">
      <c r="B89" s="48" t="s">
        <v>167</v>
      </c>
      <c r="C89" s="48"/>
      <c r="D89" s="48"/>
      <c r="E89" s="49" t="s">
        <v>168</v>
      </c>
      <c r="F89" s="49"/>
      <c r="G89" s="49"/>
      <c r="H89" s="15"/>
      <c r="I89" s="12" t="s">
        <v>169</v>
      </c>
      <c r="J89" s="12">
        <v>300</v>
      </c>
      <c r="K89" s="12">
        <v>660</v>
      </c>
      <c r="L89" s="24">
        <f t="shared" si="6"/>
        <v>2.2</v>
      </c>
      <c r="M89" s="24">
        <f>K89/K150</f>
        <v>0.00010090153796616133</v>
      </c>
    </row>
    <row r="90" spans="2:13" ht="24.75" customHeight="1">
      <c r="B90" s="48" t="s">
        <v>170</v>
      </c>
      <c r="C90" s="48"/>
      <c r="D90" s="48"/>
      <c r="E90" s="47" t="s">
        <v>171</v>
      </c>
      <c r="F90" s="47"/>
      <c r="G90" s="47"/>
      <c r="H90" s="15"/>
      <c r="I90" s="12">
        <v>31420</v>
      </c>
      <c r="J90" s="12">
        <v>60000</v>
      </c>
      <c r="K90" s="12">
        <v>31420</v>
      </c>
      <c r="L90" s="24">
        <f t="shared" si="6"/>
        <v>0.5236666666666666</v>
      </c>
      <c r="M90" s="24">
        <f>K90/K150</f>
        <v>0.004803524731661801</v>
      </c>
    </row>
    <row r="91" spans="2:13" ht="27.75" customHeight="1">
      <c r="B91" s="44" t="s">
        <v>172</v>
      </c>
      <c r="C91" s="44"/>
      <c r="D91" s="44"/>
      <c r="E91" s="54" t="s">
        <v>173</v>
      </c>
      <c r="F91" s="54"/>
      <c r="G91" s="54"/>
      <c r="H91" s="5"/>
      <c r="I91" s="12">
        <f>SUM(I92:I95)</f>
        <v>59466.04</v>
      </c>
      <c r="J91" s="12">
        <f>SUM(J92:J95)</f>
        <v>85050</v>
      </c>
      <c r="K91" s="12">
        <f>SUM(K92:K95)</f>
        <v>64082.53</v>
      </c>
      <c r="L91" s="23">
        <f t="shared" si="6"/>
        <v>0.7534689006466784</v>
      </c>
      <c r="M91" s="23">
        <f>K91/K150</f>
        <v>0.00979700883903435</v>
      </c>
    </row>
    <row r="92" spans="2:13" ht="12.75">
      <c r="B92" s="48" t="s">
        <v>174</v>
      </c>
      <c r="C92" s="48"/>
      <c r="D92" s="48"/>
      <c r="E92" s="49" t="s">
        <v>175</v>
      </c>
      <c r="F92" s="49"/>
      <c r="G92" s="49"/>
      <c r="H92" s="15"/>
      <c r="I92" s="12">
        <v>14489.11</v>
      </c>
      <c r="J92" s="12">
        <v>20000</v>
      </c>
      <c r="K92" s="12">
        <v>11178</v>
      </c>
      <c r="L92" s="24">
        <f t="shared" si="6"/>
        <v>0.5589</v>
      </c>
      <c r="M92" s="24">
        <f>K92/K150</f>
        <v>0.0017089051384632595</v>
      </c>
    </row>
    <row r="93" spans="2:13" ht="12.75" customHeight="1">
      <c r="B93" s="48" t="s">
        <v>176</v>
      </c>
      <c r="C93" s="48"/>
      <c r="D93" s="48"/>
      <c r="E93" s="49" t="s">
        <v>177</v>
      </c>
      <c r="F93" s="49"/>
      <c r="G93" s="49"/>
      <c r="H93" s="15"/>
      <c r="I93" s="12">
        <v>42670.12</v>
      </c>
      <c r="J93" s="12">
        <v>60000</v>
      </c>
      <c r="K93" s="12">
        <v>44954.78</v>
      </c>
      <c r="L93" s="24">
        <f t="shared" si="6"/>
        <v>0.7492463333333333</v>
      </c>
      <c r="M93" s="24">
        <f>K93/K150</f>
        <v>0.006872737031712772</v>
      </c>
    </row>
    <row r="94" spans="2:13" ht="24.75" customHeight="1">
      <c r="B94" s="48" t="s">
        <v>178</v>
      </c>
      <c r="C94" s="48"/>
      <c r="D94" s="48"/>
      <c r="E94" s="47" t="s">
        <v>179</v>
      </c>
      <c r="F94" s="47"/>
      <c r="G94" s="47"/>
      <c r="H94" s="15"/>
      <c r="I94" s="12">
        <v>2306.81</v>
      </c>
      <c r="J94" s="12">
        <v>5000</v>
      </c>
      <c r="K94" s="12">
        <v>7834.33</v>
      </c>
      <c r="L94" s="24">
        <f t="shared" si="6"/>
        <v>1.566866</v>
      </c>
      <c r="M94" s="24">
        <f>K94/K150</f>
        <v>0.001197721130203692</v>
      </c>
    </row>
    <row r="95" spans="2:13" ht="14.25" customHeight="1">
      <c r="B95" s="48" t="s">
        <v>180</v>
      </c>
      <c r="C95" s="48"/>
      <c r="D95" s="48"/>
      <c r="E95" s="47" t="s">
        <v>181</v>
      </c>
      <c r="F95" s="47"/>
      <c r="G95" s="47"/>
      <c r="H95" s="15"/>
      <c r="I95" s="12">
        <v>0</v>
      </c>
      <c r="J95" s="12">
        <v>50</v>
      </c>
      <c r="K95" s="12">
        <v>115.42</v>
      </c>
      <c r="L95" s="24">
        <f t="shared" si="6"/>
        <v>2.3084000000000002</v>
      </c>
      <c r="M95" s="24">
        <f>K95/K150</f>
        <v>1.7645538654627787E-05</v>
      </c>
    </row>
    <row r="96" spans="2:13" ht="24" customHeight="1">
      <c r="B96" s="44" t="s">
        <v>182</v>
      </c>
      <c r="C96" s="44"/>
      <c r="D96" s="44"/>
      <c r="E96" s="54" t="s">
        <v>183</v>
      </c>
      <c r="F96" s="54"/>
      <c r="G96" s="54"/>
      <c r="H96" s="5"/>
      <c r="I96" s="12">
        <f>SUM(I97:I98)</f>
        <v>877341.76</v>
      </c>
      <c r="J96" s="12">
        <f>SUM(J97:J98)</f>
        <v>2018283</v>
      </c>
      <c r="K96" s="12">
        <f>SUM(K97:K98)</f>
        <v>920240.49</v>
      </c>
      <c r="L96" s="24">
        <f t="shared" si="6"/>
        <v>0.4559521583444938</v>
      </c>
      <c r="M96" s="24">
        <f>K96/K150</f>
        <v>0.14068739506020286</v>
      </c>
    </row>
    <row r="97" spans="2:13" ht="12.75">
      <c r="B97" s="48" t="s">
        <v>184</v>
      </c>
      <c r="C97" s="48"/>
      <c r="D97" s="48"/>
      <c r="E97" s="49" t="s">
        <v>185</v>
      </c>
      <c r="F97" s="49"/>
      <c r="G97" s="49"/>
      <c r="H97" s="15"/>
      <c r="I97" s="12">
        <v>852448</v>
      </c>
      <c r="J97" s="12">
        <v>1973283</v>
      </c>
      <c r="K97" s="12">
        <v>917014</v>
      </c>
      <c r="L97" s="24">
        <f t="shared" si="6"/>
        <v>0.46471489391030074</v>
      </c>
      <c r="M97" s="24">
        <f>K97/K150</f>
        <v>0.14019412566136585</v>
      </c>
    </row>
    <row r="98" spans="2:13" ht="12.75">
      <c r="B98" s="48" t="s">
        <v>186</v>
      </c>
      <c r="C98" s="48"/>
      <c r="D98" s="48"/>
      <c r="E98" s="49" t="s">
        <v>187</v>
      </c>
      <c r="F98" s="49"/>
      <c r="G98" s="49"/>
      <c r="H98" s="15"/>
      <c r="I98" s="12">
        <v>24893.76</v>
      </c>
      <c r="J98" s="12">
        <v>45000</v>
      </c>
      <c r="K98" s="12">
        <v>3226.49</v>
      </c>
      <c r="L98" s="24">
        <f t="shared" si="6"/>
        <v>0.07169977777777778</v>
      </c>
      <c r="M98" s="24">
        <f>K98/K150</f>
        <v>0.00049326939883703</v>
      </c>
    </row>
    <row r="99" spans="2:13" ht="27.75" customHeight="1">
      <c r="B99" s="44" t="s">
        <v>188</v>
      </c>
      <c r="C99" s="44"/>
      <c r="D99" s="44"/>
      <c r="E99" s="54" t="s">
        <v>189</v>
      </c>
      <c r="F99" s="54"/>
      <c r="G99" s="54"/>
      <c r="H99" s="5"/>
      <c r="I99" s="12">
        <f>SUM(I100:I100)</f>
        <v>3092.88</v>
      </c>
      <c r="J99" s="12">
        <f>SUM(J100:J100)</f>
        <v>5000</v>
      </c>
      <c r="K99" s="12">
        <f>SUM(K100:K100)</f>
        <v>0</v>
      </c>
      <c r="L99" s="34">
        <f t="shared" si="6"/>
        <v>0</v>
      </c>
      <c r="M99" s="23">
        <f>K99/K150</f>
        <v>0</v>
      </c>
    </row>
    <row r="100" spans="2:13" ht="12.75">
      <c r="B100" s="48" t="s">
        <v>190</v>
      </c>
      <c r="C100" s="48"/>
      <c r="D100" s="48"/>
      <c r="E100" s="49" t="s">
        <v>191</v>
      </c>
      <c r="F100" s="49"/>
      <c r="G100" s="49"/>
      <c r="H100" s="15"/>
      <c r="I100" s="12">
        <v>3092.88</v>
      </c>
      <c r="J100" s="12">
        <v>5000</v>
      </c>
      <c r="K100" s="12">
        <v>0</v>
      </c>
      <c r="L100" s="35" t="s">
        <v>192</v>
      </c>
      <c r="M100" s="24">
        <f>K100/K150</f>
        <v>0</v>
      </c>
    </row>
    <row r="101" spans="2:13" ht="12.75">
      <c r="B101" s="50" t="s">
        <v>193</v>
      </c>
      <c r="C101" s="50"/>
      <c r="D101" s="50"/>
      <c r="E101" s="51" t="s">
        <v>194</v>
      </c>
      <c r="F101" s="51"/>
      <c r="G101" s="51"/>
      <c r="H101" s="9"/>
      <c r="I101" s="10">
        <f>SUM(I102,I104,I106)</f>
        <v>1529604</v>
      </c>
      <c r="J101" s="10">
        <f>SUM(J102,J104,J106)</f>
        <v>2955062</v>
      </c>
      <c r="K101" s="10">
        <f>SUM(K102,K104,K106)</f>
        <v>1711490</v>
      </c>
      <c r="L101" s="25">
        <f aca="true" t="shared" si="7" ref="L101:L146">K101/J101</f>
        <v>0.5791722813260771</v>
      </c>
      <c r="M101" s="25">
        <f>K101/K150</f>
        <v>0.2616545048692507</v>
      </c>
    </row>
    <row r="102" spans="2:13" ht="27" customHeight="1">
      <c r="B102" s="44" t="s">
        <v>195</v>
      </c>
      <c r="C102" s="44"/>
      <c r="D102" s="44"/>
      <c r="E102" s="54" t="s">
        <v>196</v>
      </c>
      <c r="F102" s="54"/>
      <c r="G102" s="54"/>
      <c r="H102" s="5"/>
      <c r="I102" s="12">
        <f>SUM(I103)</f>
        <v>1021896</v>
      </c>
      <c r="J102" s="12">
        <f>SUM(J103)</f>
        <v>1840810</v>
      </c>
      <c r="K102" s="12">
        <f>SUM(K103)</f>
        <v>1132808</v>
      </c>
      <c r="L102" s="23">
        <f t="shared" si="7"/>
        <v>0.6153856182876016</v>
      </c>
      <c r="M102" s="23">
        <f>K102/K150</f>
        <v>0.1731849536672292</v>
      </c>
    </row>
    <row r="103" spans="2:13" ht="18.75" customHeight="1">
      <c r="B103" s="46" t="s">
        <v>197</v>
      </c>
      <c r="C103" s="46"/>
      <c r="D103" s="46"/>
      <c r="E103" s="49" t="s">
        <v>198</v>
      </c>
      <c r="F103" s="49"/>
      <c r="G103" s="49"/>
      <c r="H103" s="15"/>
      <c r="I103" s="12">
        <v>1021896</v>
      </c>
      <c r="J103" s="12">
        <v>1840810</v>
      </c>
      <c r="K103" s="12">
        <v>1132808</v>
      </c>
      <c r="L103" s="24">
        <f t="shared" si="7"/>
        <v>0.6153856182876016</v>
      </c>
      <c r="M103" s="24">
        <f>K103/K150</f>
        <v>0.1731849536672292</v>
      </c>
    </row>
    <row r="104" spans="2:13" ht="16.5" customHeight="1">
      <c r="B104" s="44" t="s">
        <v>199</v>
      </c>
      <c r="C104" s="44"/>
      <c r="D104" s="44"/>
      <c r="E104" s="45" t="s">
        <v>200</v>
      </c>
      <c r="F104" s="45"/>
      <c r="G104" s="45"/>
      <c r="H104" s="5"/>
      <c r="I104" s="12">
        <f>SUM(I105)</f>
        <v>507708</v>
      </c>
      <c r="J104" s="12">
        <f>SUM(J105)</f>
        <v>1071142</v>
      </c>
      <c r="K104" s="12">
        <f>SUM(K105)</f>
        <v>535572</v>
      </c>
      <c r="L104" s="23">
        <f t="shared" si="7"/>
        <v>0.5000009335830357</v>
      </c>
      <c r="M104" s="23">
        <f>K104/K150</f>
        <v>0.08187884619941356</v>
      </c>
    </row>
    <row r="105" spans="2:13" ht="18.75" customHeight="1">
      <c r="B105" s="46" t="s">
        <v>201</v>
      </c>
      <c r="C105" s="46"/>
      <c r="D105" s="46"/>
      <c r="E105" s="49" t="s">
        <v>202</v>
      </c>
      <c r="F105" s="49"/>
      <c r="G105" s="49"/>
      <c r="H105" s="15"/>
      <c r="I105" s="12">
        <v>507708</v>
      </c>
      <c r="J105" s="12">
        <v>1071142</v>
      </c>
      <c r="K105" s="12">
        <v>535572</v>
      </c>
      <c r="L105" s="24">
        <f t="shared" si="7"/>
        <v>0.5000009335830357</v>
      </c>
      <c r="M105" s="24">
        <f>K105/K150</f>
        <v>0.08187884619941356</v>
      </c>
    </row>
    <row r="106" spans="2:13" ht="16.5" customHeight="1">
      <c r="B106" s="44" t="s">
        <v>203</v>
      </c>
      <c r="C106" s="44"/>
      <c r="D106" s="44"/>
      <c r="E106" s="45" t="s">
        <v>204</v>
      </c>
      <c r="F106" s="45"/>
      <c r="G106" s="45"/>
      <c r="H106" s="5"/>
      <c r="I106" s="12">
        <f>SUM(I107)</f>
        <v>0</v>
      </c>
      <c r="J106" s="12">
        <f>SUM(J107)</f>
        <v>43110</v>
      </c>
      <c r="K106" s="12">
        <f>SUM(K107)</f>
        <v>43110</v>
      </c>
      <c r="L106" s="24">
        <f t="shared" si="7"/>
        <v>1</v>
      </c>
      <c r="M106" s="24">
        <f>K106/K150</f>
        <v>0.0065907050026079005</v>
      </c>
    </row>
    <row r="107" spans="2:13" ht="27.75" customHeight="1">
      <c r="B107" s="46" t="s">
        <v>205</v>
      </c>
      <c r="C107" s="46"/>
      <c r="D107" s="46"/>
      <c r="E107" s="47" t="s">
        <v>206</v>
      </c>
      <c r="F107" s="47"/>
      <c r="G107" s="47"/>
      <c r="H107" s="15"/>
      <c r="I107" s="12">
        <v>0</v>
      </c>
      <c r="J107" s="12">
        <v>43110</v>
      </c>
      <c r="K107" s="12">
        <v>43110</v>
      </c>
      <c r="L107" s="24">
        <f t="shared" si="7"/>
        <v>1</v>
      </c>
      <c r="M107" s="23">
        <f>K107/K150</f>
        <v>0.0065907050026079005</v>
      </c>
    </row>
    <row r="108" spans="2:13" ht="12.75">
      <c r="B108" s="50" t="s">
        <v>207</v>
      </c>
      <c r="C108" s="50"/>
      <c r="D108" s="50"/>
      <c r="E108" s="51" t="s">
        <v>208</v>
      </c>
      <c r="F108" s="51"/>
      <c r="G108" s="51"/>
      <c r="H108" s="9"/>
      <c r="I108" s="10">
        <f>SUM(I109,I116,I118,I121)</f>
        <v>4448.35</v>
      </c>
      <c r="J108" s="10">
        <f>SUM(J109,J116,J118,J121)</f>
        <v>1015592</v>
      </c>
      <c r="K108" s="10">
        <f>SUM(K109,K116,K118,K121)</f>
        <v>7007.96</v>
      </c>
      <c r="L108" s="25">
        <f t="shared" si="7"/>
        <v>0.006900369439696256</v>
      </c>
      <c r="M108" s="25">
        <f>K108/K150</f>
        <v>0.0010713847606141514</v>
      </c>
    </row>
    <row r="109" spans="2:13" ht="16.5" customHeight="1">
      <c r="B109" s="44" t="s">
        <v>209</v>
      </c>
      <c r="C109" s="44"/>
      <c r="D109" s="44"/>
      <c r="E109" s="45" t="s">
        <v>210</v>
      </c>
      <c r="F109" s="45"/>
      <c r="G109" s="45"/>
      <c r="H109" s="5"/>
      <c r="I109" s="12">
        <f>SUM(I110:I115)</f>
        <v>3675.36</v>
      </c>
      <c r="J109" s="12">
        <f>SUM(J110:J115)</f>
        <v>406780</v>
      </c>
      <c r="K109" s="12">
        <f>SUM(K110:K115)</f>
        <v>6882.69</v>
      </c>
      <c r="L109" s="23">
        <f t="shared" si="7"/>
        <v>0.016919932150056542</v>
      </c>
      <c r="M109" s="23">
        <f>K109/K150</f>
        <v>0.0010522333429459376</v>
      </c>
    </row>
    <row r="110" spans="2:13" ht="12.75">
      <c r="B110" s="48" t="s">
        <v>211</v>
      </c>
      <c r="C110" s="48"/>
      <c r="D110" s="48"/>
      <c r="E110" s="49" t="s">
        <v>212</v>
      </c>
      <c r="F110" s="49"/>
      <c r="G110" s="49"/>
      <c r="H110" s="15"/>
      <c r="I110" s="12">
        <v>31</v>
      </c>
      <c r="J110" s="12">
        <v>100</v>
      </c>
      <c r="K110" s="12">
        <v>80</v>
      </c>
      <c r="L110" s="23">
        <f t="shared" si="7"/>
        <v>0.8</v>
      </c>
      <c r="M110" s="24" t="s">
        <v>213</v>
      </c>
    </row>
    <row r="111" spans="2:13" ht="12.75">
      <c r="B111" s="48" t="s">
        <v>214</v>
      </c>
      <c r="C111" s="48"/>
      <c r="D111" s="48"/>
      <c r="E111" s="49" t="s">
        <v>215</v>
      </c>
      <c r="F111" s="49"/>
      <c r="G111" s="49"/>
      <c r="H111" s="15"/>
      <c r="I111" s="12">
        <v>0.66</v>
      </c>
      <c r="J111" s="12">
        <v>2</v>
      </c>
      <c r="K111" s="12">
        <v>0.69</v>
      </c>
      <c r="L111" s="23">
        <f t="shared" si="7"/>
        <v>0.345</v>
      </c>
      <c r="M111" s="24">
        <f>K111/K150</f>
        <v>1.0548797151007773E-07</v>
      </c>
    </row>
    <row r="112" spans="2:13" ht="12.75">
      <c r="B112" s="48" t="s">
        <v>216</v>
      </c>
      <c r="C112" s="48"/>
      <c r="D112" s="48"/>
      <c r="E112" s="49" t="s">
        <v>217</v>
      </c>
      <c r="F112" s="49"/>
      <c r="G112" s="49"/>
      <c r="H112" s="15"/>
      <c r="I112" s="12">
        <v>633.7</v>
      </c>
      <c r="J112" s="12">
        <v>98</v>
      </c>
      <c r="K112" s="12">
        <v>222</v>
      </c>
      <c r="L112" s="23">
        <f t="shared" si="7"/>
        <v>2.2653061224489797</v>
      </c>
      <c r="M112" s="24">
        <f>K112/K150</f>
        <v>3.393960822498154E-05</v>
      </c>
    </row>
    <row r="113" spans="2:13" ht="27.75" customHeight="1">
      <c r="B113" s="46" t="s">
        <v>218</v>
      </c>
      <c r="C113" s="46"/>
      <c r="D113" s="46"/>
      <c r="E113" s="47" t="s">
        <v>219</v>
      </c>
      <c r="F113" s="47"/>
      <c r="G113" s="47"/>
      <c r="H113" s="15"/>
      <c r="I113" s="12">
        <v>3010</v>
      </c>
      <c r="J113" s="12">
        <v>6580</v>
      </c>
      <c r="K113" s="12">
        <v>6580</v>
      </c>
      <c r="L113" s="23">
        <f t="shared" si="7"/>
        <v>1</v>
      </c>
      <c r="M113" s="24">
        <f>K113/K150</f>
        <v>0.0010059577572990022</v>
      </c>
    </row>
    <row r="114" spans="2:13" ht="36" customHeight="1">
      <c r="B114" s="46" t="s">
        <v>220</v>
      </c>
      <c r="C114" s="46"/>
      <c r="D114" s="46"/>
      <c r="E114" s="47" t="s">
        <v>221</v>
      </c>
      <c r="F114" s="47"/>
      <c r="G114" s="47"/>
      <c r="H114" s="15"/>
      <c r="I114" s="12">
        <v>0</v>
      </c>
      <c r="J114" s="12">
        <v>200000</v>
      </c>
      <c r="K114" s="12">
        <v>0</v>
      </c>
      <c r="L114" s="23">
        <f t="shared" si="7"/>
        <v>0</v>
      </c>
      <c r="M114" s="24">
        <f>K114/K150</f>
        <v>0</v>
      </c>
    </row>
    <row r="115" spans="2:13" ht="36.75" customHeight="1">
      <c r="B115" s="46" t="s">
        <v>222</v>
      </c>
      <c r="C115" s="46"/>
      <c r="D115" s="46"/>
      <c r="E115" s="47" t="s">
        <v>223</v>
      </c>
      <c r="F115" s="47"/>
      <c r="G115" s="47"/>
      <c r="H115" s="15"/>
      <c r="I115" s="12">
        <v>0</v>
      </c>
      <c r="J115" s="12">
        <v>200000</v>
      </c>
      <c r="K115" s="12">
        <v>0</v>
      </c>
      <c r="L115" s="23">
        <f t="shared" si="7"/>
        <v>0</v>
      </c>
      <c r="M115" s="35" t="s">
        <v>224</v>
      </c>
    </row>
    <row r="116" spans="2:13" ht="16.5" customHeight="1">
      <c r="B116" s="44" t="s">
        <v>225</v>
      </c>
      <c r="C116" s="44"/>
      <c r="D116" s="44"/>
      <c r="E116" s="45" t="s">
        <v>226</v>
      </c>
      <c r="F116" s="45"/>
      <c r="G116" s="45"/>
      <c r="H116" s="5"/>
      <c r="I116" s="12">
        <f>SUM(I117)</f>
        <v>772.99</v>
      </c>
      <c r="J116" s="12">
        <f>SUM(J117)</f>
        <v>125</v>
      </c>
      <c r="K116" s="12">
        <f>SUM(K117)</f>
        <v>124.84</v>
      </c>
      <c r="L116" s="23">
        <f t="shared" si="7"/>
        <v>0.99872</v>
      </c>
      <c r="M116" s="23">
        <f>K116/K150</f>
        <v>1.9085678787417544E-05</v>
      </c>
    </row>
    <row r="117" spans="2:13" ht="26.25" customHeight="1">
      <c r="B117" s="46" t="s">
        <v>227</v>
      </c>
      <c r="C117" s="46"/>
      <c r="D117" s="46"/>
      <c r="E117" s="47" t="s">
        <v>228</v>
      </c>
      <c r="F117" s="47"/>
      <c r="G117" s="47"/>
      <c r="H117" s="15"/>
      <c r="I117" s="12">
        <v>772.99</v>
      </c>
      <c r="J117" s="12">
        <v>125</v>
      </c>
      <c r="K117" s="12">
        <v>124.84</v>
      </c>
      <c r="L117" s="23">
        <f t="shared" si="7"/>
        <v>0.99872</v>
      </c>
      <c r="M117" s="24">
        <f>K117/K150</f>
        <v>1.9085678787417544E-05</v>
      </c>
    </row>
    <row r="118" spans="2:13" ht="16.5" customHeight="1">
      <c r="B118" s="44" t="s">
        <v>229</v>
      </c>
      <c r="C118" s="44"/>
      <c r="D118" s="44"/>
      <c r="E118" s="45" t="s">
        <v>230</v>
      </c>
      <c r="F118" s="45"/>
      <c r="G118" s="45"/>
      <c r="H118" s="5"/>
      <c r="I118" s="12">
        <f>SUM(I119:I120)</f>
        <v>0</v>
      </c>
      <c r="J118" s="12">
        <f>SUM(J119:J120)</f>
        <v>600002</v>
      </c>
      <c r="K118" s="12">
        <f>SUM(K119:K120)</f>
        <v>0.43</v>
      </c>
      <c r="L118" s="23">
        <f t="shared" si="7"/>
        <v>7.166642777857407E-07</v>
      </c>
      <c r="M118" s="23">
        <f>K118/K150</f>
        <v>6.57388807961354E-08</v>
      </c>
    </row>
    <row r="119" spans="2:13" ht="12.75">
      <c r="B119" s="48" t="s">
        <v>231</v>
      </c>
      <c r="C119" s="48"/>
      <c r="D119" s="48"/>
      <c r="E119" s="49" t="s">
        <v>232</v>
      </c>
      <c r="F119" s="49"/>
      <c r="G119" s="49"/>
      <c r="H119" s="15"/>
      <c r="I119" s="12">
        <v>0</v>
      </c>
      <c r="J119" s="12">
        <v>2</v>
      </c>
      <c r="K119" s="12">
        <v>0.43</v>
      </c>
      <c r="L119" s="23">
        <f t="shared" si="7"/>
        <v>0.215</v>
      </c>
      <c r="M119" s="24">
        <f>K119/K150</f>
        <v>6.57388807961354E-08</v>
      </c>
    </row>
    <row r="120" spans="2:13" ht="36" customHeight="1">
      <c r="B120" s="48" t="s">
        <v>233</v>
      </c>
      <c r="C120" s="48"/>
      <c r="D120" s="48"/>
      <c r="E120" s="47" t="s">
        <v>234</v>
      </c>
      <c r="F120" s="47"/>
      <c r="G120" s="47"/>
      <c r="H120" s="15"/>
      <c r="I120" s="12">
        <v>0</v>
      </c>
      <c r="J120" s="12">
        <v>600000</v>
      </c>
      <c r="K120" s="12">
        <v>0</v>
      </c>
      <c r="L120" s="23">
        <f t="shared" si="7"/>
        <v>0</v>
      </c>
      <c r="M120" s="24">
        <f>K120/K150</f>
        <v>0</v>
      </c>
    </row>
    <row r="121" spans="2:13" ht="18" customHeight="1">
      <c r="B121" s="44" t="s">
        <v>235</v>
      </c>
      <c r="C121" s="44"/>
      <c r="D121" s="44"/>
      <c r="E121" s="54" t="s">
        <v>236</v>
      </c>
      <c r="F121" s="54"/>
      <c r="G121" s="54"/>
      <c r="H121" s="15"/>
      <c r="I121" s="12">
        <f>SUM(I122)</f>
        <v>0</v>
      </c>
      <c r="J121" s="12">
        <f>SUM(J122)</f>
        <v>8685</v>
      </c>
      <c r="K121" s="12">
        <f>SUM(K122)</f>
        <v>0</v>
      </c>
      <c r="L121" s="23">
        <f t="shared" si="7"/>
        <v>0</v>
      </c>
      <c r="M121" s="24">
        <f>K121/K150</f>
        <v>0</v>
      </c>
    </row>
    <row r="122" spans="2:13" ht="25.5" customHeight="1">
      <c r="B122" s="46" t="s">
        <v>237</v>
      </c>
      <c r="C122" s="46"/>
      <c r="D122" s="46"/>
      <c r="E122" s="47" t="s">
        <v>238</v>
      </c>
      <c r="F122" s="47"/>
      <c r="G122" s="47"/>
      <c r="H122" s="15"/>
      <c r="I122" s="12" t="s">
        <v>239</v>
      </c>
      <c r="J122" s="12">
        <v>8685</v>
      </c>
      <c r="K122" s="12">
        <v>0</v>
      </c>
      <c r="L122" s="23">
        <f t="shared" si="7"/>
        <v>0</v>
      </c>
      <c r="M122" s="24">
        <f>K122/K150</f>
        <v>0</v>
      </c>
    </row>
    <row r="123" spans="2:13" ht="12.75">
      <c r="B123" s="50" t="s">
        <v>240</v>
      </c>
      <c r="C123" s="50"/>
      <c r="D123" s="50"/>
      <c r="E123" s="51" t="s">
        <v>241</v>
      </c>
      <c r="F123" s="51"/>
      <c r="G123" s="51"/>
      <c r="H123" s="9"/>
      <c r="I123" s="10">
        <f>SUM(I124,I127,I129,I132,I137,I139)</f>
        <v>860333.31</v>
      </c>
      <c r="J123" s="10">
        <f>SUM(J124,J127,J129,J132,J137,J139)</f>
        <v>1761103</v>
      </c>
      <c r="K123" s="10">
        <f>SUM(K124,K127,K129,K132,K137,K139)</f>
        <v>843403.91</v>
      </c>
      <c r="L123" s="25">
        <f t="shared" si="7"/>
        <v>0.4789066340810276</v>
      </c>
      <c r="M123" s="25">
        <f>K123/K150</f>
        <v>0.1289405327964756</v>
      </c>
    </row>
    <row r="124" spans="2:13" ht="38.25" customHeight="1">
      <c r="B124" s="44" t="s">
        <v>242</v>
      </c>
      <c r="C124" s="44"/>
      <c r="D124" s="44"/>
      <c r="E124" s="54" t="s">
        <v>243</v>
      </c>
      <c r="F124" s="54"/>
      <c r="G124" s="54"/>
      <c r="H124" s="5"/>
      <c r="I124" s="12">
        <f>SUM(I125:I126)</f>
        <v>581391.21</v>
      </c>
      <c r="J124" s="12">
        <f>SUM(J125:J126)</f>
        <v>1153800</v>
      </c>
      <c r="K124" s="12">
        <f>SUM(K125:K126)</f>
        <v>562801.56</v>
      </c>
      <c r="L124" s="24">
        <f t="shared" si="7"/>
        <v>0.4877808632345294</v>
      </c>
      <c r="M124" s="24">
        <f>K124/K150</f>
        <v>0.0860417317784164</v>
      </c>
    </row>
    <row r="125" spans="2:13" ht="45" customHeight="1">
      <c r="B125" s="46" t="s">
        <v>244</v>
      </c>
      <c r="C125" s="46"/>
      <c r="D125" s="46"/>
      <c r="E125" s="47" t="s">
        <v>245</v>
      </c>
      <c r="F125" s="47"/>
      <c r="G125" s="47"/>
      <c r="H125" s="15"/>
      <c r="I125" s="12">
        <v>580500</v>
      </c>
      <c r="J125" s="12">
        <v>1151000</v>
      </c>
      <c r="K125" s="12">
        <v>560000</v>
      </c>
      <c r="L125" s="24">
        <f t="shared" si="7"/>
        <v>0.48653344917463076</v>
      </c>
      <c r="M125" s="24">
        <f>K125/K150</f>
        <v>0.08561342615310658</v>
      </c>
    </row>
    <row r="126" spans="2:13" ht="38.25" customHeight="1">
      <c r="B126" s="46" t="s">
        <v>246</v>
      </c>
      <c r="C126" s="46"/>
      <c r="D126" s="46"/>
      <c r="E126" s="47" t="s">
        <v>247</v>
      </c>
      <c r="F126" s="47"/>
      <c r="G126" s="47"/>
      <c r="H126" s="15"/>
      <c r="I126" s="12">
        <v>891.21</v>
      </c>
      <c r="J126" s="12">
        <v>2800</v>
      </c>
      <c r="K126" s="12">
        <v>2801.56</v>
      </c>
      <c r="L126" s="24">
        <f t="shared" si="7"/>
        <v>1.000557142857143</v>
      </c>
      <c r="M126" s="24">
        <f>K126/K150</f>
        <v>0.0004283056253098165</v>
      </c>
    </row>
    <row r="127" spans="2:13" ht="38.25" customHeight="1">
      <c r="B127" s="44" t="s">
        <v>248</v>
      </c>
      <c r="C127" s="44"/>
      <c r="D127" s="44"/>
      <c r="E127" s="54" t="s">
        <v>249</v>
      </c>
      <c r="F127" s="54"/>
      <c r="G127" s="54"/>
      <c r="H127" s="5"/>
      <c r="I127" s="12">
        <f>SUM(I128)</f>
        <v>8400</v>
      </c>
      <c r="J127" s="12">
        <f>SUM(J128)</f>
        <v>18000</v>
      </c>
      <c r="K127" s="12">
        <f>SUM(K128)</f>
        <v>8400</v>
      </c>
      <c r="L127" s="34">
        <f t="shared" si="7"/>
        <v>0.4666666666666667</v>
      </c>
      <c r="M127" s="23">
        <f>K127/K150</f>
        <v>0.0012842013922965986</v>
      </c>
    </row>
    <row r="128" spans="2:13" ht="45" customHeight="1">
      <c r="B128" s="46" t="s">
        <v>250</v>
      </c>
      <c r="C128" s="46"/>
      <c r="D128" s="46"/>
      <c r="E128" s="47" t="s">
        <v>251</v>
      </c>
      <c r="F128" s="47"/>
      <c r="G128" s="47"/>
      <c r="H128" s="15"/>
      <c r="I128" s="12">
        <v>8400</v>
      </c>
      <c r="J128" s="12">
        <v>18000</v>
      </c>
      <c r="K128" s="12">
        <v>8400</v>
      </c>
      <c r="L128" s="24">
        <f t="shared" si="7"/>
        <v>0.4666666666666667</v>
      </c>
      <c r="M128" s="24">
        <f>K128/K150</f>
        <v>0.0012842013922965986</v>
      </c>
    </row>
    <row r="129" spans="2:13" ht="27" customHeight="1">
      <c r="B129" s="44" t="s">
        <v>252</v>
      </c>
      <c r="C129" s="44"/>
      <c r="D129" s="44"/>
      <c r="E129" s="54" t="s">
        <v>253</v>
      </c>
      <c r="F129" s="54"/>
      <c r="G129" s="54"/>
      <c r="H129" s="5"/>
      <c r="I129" s="12">
        <f>SUM(I130:I131)</f>
        <v>167600</v>
      </c>
      <c r="J129" s="12">
        <f>SUM(J130:J131)</f>
        <v>401000</v>
      </c>
      <c r="K129" s="12">
        <f>SUM(K130:K131)</f>
        <v>162000</v>
      </c>
      <c r="L129" s="23">
        <f t="shared" si="7"/>
        <v>0.40399002493765584</v>
      </c>
      <c r="M129" s="23">
        <f>K129/K150</f>
        <v>0.024766741137148687</v>
      </c>
    </row>
    <row r="130" spans="2:13" ht="45" customHeight="1">
      <c r="B130" s="46" t="s">
        <v>254</v>
      </c>
      <c r="C130" s="46"/>
      <c r="D130" s="46"/>
      <c r="E130" s="53" t="s">
        <v>255</v>
      </c>
      <c r="F130" s="53"/>
      <c r="G130" s="53"/>
      <c r="H130" s="15"/>
      <c r="I130" s="12">
        <v>68300</v>
      </c>
      <c r="J130" s="12">
        <v>143000</v>
      </c>
      <c r="K130" s="12">
        <v>72000</v>
      </c>
      <c r="L130" s="24">
        <f t="shared" si="7"/>
        <v>0.5034965034965035</v>
      </c>
      <c r="M130" s="24">
        <f>K130/K150</f>
        <v>0.011007440505399417</v>
      </c>
    </row>
    <row r="131" spans="2:13" ht="27.75" customHeight="1">
      <c r="B131" s="46" t="s">
        <v>256</v>
      </c>
      <c r="C131" s="46"/>
      <c r="D131" s="46"/>
      <c r="E131" s="53" t="s">
        <v>257</v>
      </c>
      <c r="F131" s="53"/>
      <c r="G131" s="53"/>
      <c r="H131" s="15"/>
      <c r="I131" s="12">
        <v>99300</v>
      </c>
      <c r="J131" s="12">
        <v>258000</v>
      </c>
      <c r="K131" s="12">
        <v>90000</v>
      </c>
      <c r="L131" s="24">
        <f t="shared" si="7"/>
        <v>0.3488372093023256</v>
      </c>
      <c r="M131" s="24">
        <f>K131/K150</f>
        <v>0.013759300631749271</v>
      </c>
    </row>
    <row r="132" spans="2:13" ht="12.75">
      <c r="B132" s="44" t="s">
        <v>258</v>
      </c>
      <c r="C132" s="44"/>
      <c r="D132" s="44"/>
      <c r="E132" s="45" t="s">
        <v>259</v>
      </c>
      <c r="F132" s="45"/>
      <c r="G132" s="45"/>
      <c r="H132" s="5"/>
      <c r="I132" s="12">
        <f>SUM(I133:I136)</f>
        <v>80714.81</v>
      </c>
      <c r="J132" s="12">
        <f>SUM(J133:J136)</f>
        <v>151003</v>
      </c>
      <c r="K132" s="12">
        <f>SUM(K133:K136)</f>
        <v>84886.96</v>
      </c>
      <c r="L132" s="23">
        <f t="shared" si="7"/>
        <v>0.5621541293881579</v>
      </c>
      <c r="M132" s="23">
        <f>K132/K150</f>
        <v>0.012977613359503056</v>
      </c>
    </row>
    <row r="133" spans="2:13" ht="54.75" customHeight="1">
      <c r="B133" s="46" t="s">
        <v>260</v>
      </c>
      <c r="C133" s="46"/>
      <c r="D133" s="46"/>
      <c r="E133" s="47" t="s">
        <v>261</v>
      </c>
      <c r="F133" s="47"/>
      <c r="G133" s="47"/>
      <c r="H133" s="15"/>
      <c r="I133" s="12">
        <v>450</v>
      </c>
      <c r="J133" s="12">
        <v>5000</v>
      </c>
      <c r="K133" s="12">
        <v>1732</v>
      </c>
      <c r="L133" s="24">
        <f t="shared" si="7"/>
        <v>0.3464</v>
      </c>
      <c r="M133" s="24">
        <f>K133/K150</f>
        <v>0.0002647900966021082</v>
      </c>
    </row>
    <row r="134" spans="2:13" ht="12.75">
      <c r="B134" s="48" t="s">
        <v>262</v>
      </c>
      <c r="C134" s="48"/>
      <c r="D134" s="48"/>
      <c r="E134" s="49" t="s">
        <v>263</v>
      </c>
      <c r="F134" s="49"/>
      <c r="G134" s="49"/>
      <c r="H134" s="15"/>
      <c r="I134" s="12">
        <v>163.56</v>
      </c>
      <c r="J134" s="12">
        <v>3</v>
      </c>
      <c r="K134" s="12">
        <v>1.96</v>
      </c>
      <c r="L134" s="24">
        <f t="shared" si="7"/>
        <v>0.6533333333333333</v>
      </c>
      <c r="M134" s="24">
        <f>K134/K150</f>
        <v>2.99646991535873E-07</v>
      </c>
    </row>
    <row r="135" spans="2:13" ht="12.75">
      <c r="B135" s="48" t="s">
        <v>264</v>
      </c>
      <c r="C135" s="48"/>
      <c r="D135" s="48"/>
      <c r="E135" s="49" t="s">
        <v>265</v>
      </c>
      <c r="F135" s="49"/>
      <c r="G135" s="49"/>
      <c r="H135" s="15"/>
      <c r="I135" s="12">
        <v>3601.25</v>
      </c>
      <c r="J135" s="12">
        <v>4000</v>
      </c>
      <c r="K135" s="12">
        <v>5353</v>
      </c>
      <c r="L135" s="24">
        <f t="shared" si="7"/>
        <v>1.33825</v>
      </c>
      <c r="M135" s="24">
        <f>K135/K150</f>
        <v>0.0008183726253528205</v>
      </c>
    </row>
    <row r="136" spans="2:13" ht="27.75" customHeight="1">
      <c r="B136" s="46" t="s">
        <v>266</v>
      </c>
      <c r="C136" s="46"/>
      <c r="D136" s="46"/>
      <c r="E136" s="47" t="s">
        <v>267</v>
      </c>
      <c r="F136" s="47"/>
      <c r="G136" s="47"/>
      <c r="H136" s="15"/>
      <c r="I136" s="12">
        <v>76500</v>
      </c>
      <c r="J136" s="12">
        <v>142000</v>
      </c>
      <c r="K136" s="12">
        <v>77800</v>
      </c>
      <c r="L136" s="24">
        <f t="shared" si="7"/>
        <v>0.547887323943662</v>
      </c>
      <c r="M136" s="24">
        <f>K136/K150</f>
        <v>0.011894150990556593</v>
      </c>
    </row>
    <row r="137" spans="2:13" ht="12.75" customHeight="1">
      <c r="B137" s="44" t="s">
        <v>268</v>
      </c>
      <c r="C137" s="44"/>
      <c r="D137" s="44"/>
      <c r="E137" s="45" t="s">
        <v>269</v>
      </c>
      <c r="F137" s="45"/>
      <c r="G137" s="45"/>
      <c r="H137" s="5"/>
      <c r="I137" s="12">
        <f>SUM(I138)</f>
        <v>927.29</v>
      </c>
      <c r="J137" s="12">
        <f>SUM(J138)</f>
        <v>4000</v>
      </c>
      <c r="K137" s="12">
        <f>SUM(K138)</f>
        <v>1315.39</v>
      </c>
      <c r="L137" s="23">
        <f t="shared" si="7"/>
        <v>0.3288475</v>
      </c>
      <c r="M137" s="23">
        <f>K137/K150</f>
        <v>0.00020109829397774084</v>
      </c>
    </row>
    <row r="138" spans="2:13" ht="12.75">
      <c r="B138" s="48" t="s">
        <v>270</v>
      </c>
      <c r="C138" s="48"/>
      <c r="D138" s="48"/>
      <c r="E138" s="49" t="s">
        <v>271</v>
      </c>
      <c r="F138" s="49"/>
      <c r="G138" s="49"/>
      <c r="H138" s="15"/>
      <c r="I138" s="12">
        <v>927.29</v>
      </c>
      <c r="J138" s="12">
        <v>4000</v>
      </c>
      <c r="K138" s="12">
        <v>1315.39</v>
      </c>
      <c r="L138" s="24">
        <f t="shared" si="7"/>
        <v>0.3288475</v>
      </c>
      <c r="M138" s="24">
        <f>K138/K150</f>
        <v>0.00020109829397774084</v>
      </c>
    </row>
    <row r="139" spans="2:13" ht="12.75">
      <c r="B139" s="44" t="s">
        <v>272</v>
      </c>
      <c r="C139" s="44"/>
      <c r="D139" s="44"/>
      <c r="E139" s="45" t="s">
        <v>273</v>
      </c>
      <c r="F139" s="45"/>
      <c r="G139" s="45"/>
      <c r="H139" s="5"/>
      <c r="I139" s="12">
        <f>SUM(I140)</f>
        <v>21300</v>
      </c>
      <c r="J139" s="12">
        <f>SUM(J140)</f>
        <v>33300</v>
      </c>
      <c r="K139" s="12">
        <f>SUM(K140)</f>
        <v>24000</v>
      </c>
      <c r="L139" s="23">
        <f t="shared" si="7"/>
        <v>0.7207207207207207</v>
      </c>
      <c r="M139" s="23">
        <f>K139/K150</f>
        <v>0.0036691468351331387</v>
      </c>
    </row>
    <row r="140" spans="2:13" ht="27.75" customHeight="1">
      <c r="B140" s="46" t="s">
        <v>274</v>
      </c>
      <c r="C140" s="46"/>
      <c r="D140" s="46"/>
      <c r="E140" s="47" t="s">
        <v>275</v>
      </c>
      <c r="F140" s="47"/>
      <c r="G140" s="47"/>
      <c r="H140" s="15"/>
      <c r="I140" s="12">
        <v>21300</v>
      </c>
      <c r="J140" s="12">
        <v>33300</v>
      </c>
      <c r="K140" s="12">
        <v>24000</v>
      </c>
      <c r="L140" s="24">
        <f t="shared" si="7"/>
        <v>0.7207207207207207</v>
      </c>
      <c r="M140" s="24">
        <f>K140/K150</f>
        <v>0.0036691468351331387</v>
      </c>
    </row>
    <row r="141" spans="2:13" ht="12.75" customHeight="1">
      <c r="B141" s="50" t="s">
        <v>276</v>
      </c>
      <c r="C141" s="50"/>
      <c r="D141" s="50"/>
      <c r="E141" s="51" t="s">
        <v>277</v>
      </c>
      <c r="F141" s="51"/>
      <c r="G141" s="51"/>
      <c r="H141" s="9"/>
      <c r="I141" s="10">
        <f aca="true" t="shared" si="8" ref="I141:K142">SUM(I142)</f>
        <v>81789</v>
      </c>
      <c r="J141" s="10">
        <f t="shared" si="8"/>
        <v>84451</v>
      </c>
      <c r="K141" s="10">
        <f t="shared" si="8"/>
        <v>84451</v>
      </c>
      <c r="L141" s="25">
        <f t="shared" si="7"/>
        <v>1</v>
      </c>
      <c r="M141" s="25">
        <f>K141/K150</f>
        <v>0.012910963307242862</v>
      </c>
    </row>
    <row r="142" spans="2:13" ht="12.75">
      <c r="B142" s="44" t="s">
        <v>278</v>
      </c>
      <c r="C142" s="44"/>
      <c r="D142" s="44"/>
      <c r="E142" s="45" t="s">
        <v>279</v>
      </c>
      <c r="F142" s="45"/>
      <c r="G142" s="45"/>
      <c r="H142" s="5"/>
      <c r="I142" s="12">
        <f t="shared" si="8"/>
        <v>81789</v>
      </c>
      <c r="J142" s="12">
        <f t="shared" si="8"/>
        <v>84451</v>
      </c>
      <c r="K142" s="12">
        <f t="shared" si="8"/>
        <v>84451</v>
      </c>
      <c r="L142" s="23">
        <f t="shared" si="7"/>
        <v>1</v>
      </c>
      <c r="M142" s="23">
        <f>K142/K150</f>
        <v>0.012910963307242862</v>
      </c>
    </row>
    <row r="143" spans="2:13" ht="27.75" customHeight="1">
      <c r="B143" s="46" t="s">
        <v>280</v>
      </c>
      <c r="C143" s="46"/>
      <c r="D143" s="46"/>
      <c r="E143" s="47" t="s">
        <v>281</v>
      </c>
      <c r="F143" s="47"/>
      <c r="G143" s="47"/>
      <c r="H143" s="15"/>
      <c r="I143" s="12">
        <v>81789</v>
      </c>
      <c r="J143" s="12">
        <v>84451</v>
      </c>
      <c r="K143" s="12">
        <v>84451</v>
      </c>
      <c r="L143" s="24">
        <f t="shared" si="7"/>
        <v>1</v>
      </c>
      <c r="M143" s="24">
        <f>K143/K150</f>
        <v>0.012910963307242862</v>
      </c>
    </row>
    <row r="144" spans="2:13" ht="12.75">
      <c r="B144" s="50" t="s">
        <v>282</v>
      </c>
      <c r="C144" s="50"/>
      <c r="D144" s="50"/>
      <c r="E144" s="52" t="s">
        <v>283</v>
      </c>
      <c r="F144" s="52"/>
      <c r="G144" s="52"/>
      <c r="H144" s="9"/>
      <c r="I144" s="10">
        <f aca="true" t="shared" si="9" ref="I144:K145">SUM(I145)</f>
        <v>66.27</v>
      </c>
      <c r="J144" s="10">
        <f t="shared" si="9"/>
        <v>160</v>
      </c>
      <c r="K144" s="10">
        <f t="shared" si="9"/>
        <v>75.37</v>
      </c>
      <c r="L144" s="24">
        <f t="shared" si="7"/>
        <v>0.47106250000000005</v>
      </c>
      <c r="M144" s="25">
        <f>K144/K150</f>
        <v>1.1522649873499362E-05</v>
      </c>
    </row>
    <row r="145" spans="2:13" ht="12.75">
      <c r="B145" s="44" t="s">
        <v>284</v>
      </c>
      <c r="C145" s="44"/>
      <c r="D145" s="44"/>
      <c r="E145" s="45" t="s">
        <v>285</v>
      </c>
      <c r="F145" s="45"/>
      <c r="G145" s="45"/>
      <c r="H145" s="5"/>
      <c r="I145" s="12">
        <f t="shared" si="9"/>
        <v>66.27</v>
      </c>
      <c r="J145" s="12">
        <f t="shared" si="9"/>
        <v>160</v>
      </c>
      <c r="K145" s="12">
        <f t="shared" si="9"/>
        <v>75.37</v>
      </c>
      <c r="L145" s="24">
        <f t="shared" si="7"/>
        <v>0.47106250000000005</v>
      </c>
      <c r="M145" s="23">
        <f>K145/K150</f>
        <v>1.1522649873499362E-05</v>
      </c>
    </row>
    <row r="146" spans="2:13" ht="12.75">
      <c r="B146" s="48" t="s">
        <v>286</v>
      </c>
      <c r="C146" s="48"/>
      <c r="D146" s="48"/>
      <c r="E146" s="49" t="s">
        <v>287</v>
      </c>
      <c r="F146" s="49"/>
      <c r="G146" s="49"/>
      <c r="H146" s="15"/>
      <c r="I146" s="12">
        <v>66.27</v>
      </c>
      <c r="J146" s="12">
        <v>160</v>
      </c>
      <c r="K146" s="12">
        <v>75.37</v>
      </c>
      <c r="L146" s="24">
        <f t="shared" si="7"/>
        <v>0.47106250000000005</v>
      </c>
      <c r="M146" s="24">
        <f>K146/K150</f>
        <v>1.1522649873499362E-05</v>
      </c>
    </row>
    <row r="147" spans="2:13" ht="12.75">
      <c r="B147" s="50" t="s">
        <v>288</v>
      </c>
      <c r="C147" s="50"/>
      <c r="D147" s="50"/>
      <c r="E147" s="51" t="s">
        <v>289</v>
      </c>
      <c r="F147" s="51"/>
      <c r="G147" s="51"/>
      <c r="H147" s="9"/>
      <c r="I147" s="10">
        <f>SUM(I148)</f>
        <v>0</v>
      </c>
      <c r="J147" s="10">
        <f>SUM(J148)</f>
        <v>995000</v>
      </c>
      <c r="K147" s="10">
        <f>SUM(K148)</f>
        <v>0</v>
      </c>
      <c r="L147" s="36" t="s">
        <v>290</v>
      </c>
      <c r="M147" s="36" t="s">
        <v>291</v>
      </c>
    </row>
    <row r="148" spans="2:13" ht="12.75">
      <c r="B148" s="44" t="s">
        <v>292</v>
      </c>
      <c r="C148" s="44"/>
      <c r="D148" s="44"/>
      <c r="E148" s="45" t="s">
        <v>293</v>
      </c>
      <c r="F148" s="45"/>
      <c r="G148" s="45"/>
      <c r="H148" s="5"/>
      <c r="I148" s="12">
        <f>SUM(I149:I149)</f>
        <v>0</v>
      </c>
      <c r="J148" s="12">
        <f>SUM(J149:J149)</f>
        <v>995000</v>
      </c>
      <c r="K148" s="12">
        <f>SUM(K149:K149)</f>
        <v>0</v>
      </c>
      <c r="L148" s="37" t="s">
        <v>294</v>
      </c>
      <c r="M148" s="37" t="s">
        <v>295</v>
      </c>
    </row>
    <row r="149" spans="2:13" ht="39" customHeight="1">
      <c r="B149" s="46" t="s">
        <v>296</v>
      </c>
      <c r="C149" s="46"/>
      <c r="D149" s="46"/>
      <c r="E149" s="47" t="s">
        <v>297</v>
      </c>
      <c r="F149" s="47"/>
      <c r="G149" s="47"/>
      <c r="H149" s="15"/>
      <c r="I149" s="12">
        <v>0</v>
      </c>
      <c r="J149" s="12">
        <v>995000</v>
      </c>
      <c r="K149" s="12">
        <v>0</v>
      </c>
      <c r="L149" s="35" t="s">
        <v>298</v>
      </c>
      <c r="M149" s="35" t="s">
        <v>299</v>
      </c>
    </row>
    <row r="150" spans="2:13" ht="21" customHeight="1">
      <c r="B150" s="42"/>
      <c r="C150" s="42"/>
      <c r="D150" s="42"/>
      <c r="E150" s="43" t="s">
        <v>300</v>
      </c>
      <c r="F150" s="43"/>
      <c r="G150" s="43"/>
      <c r="H150" s="38"/>
      <c r="I150" s="39">
        <f>SUM(I147,I144,I141,I123,I108,I101,I66,I63,I60,I57,I47,I43,I32,I28,I22,I19,I15)</f>
        <v>6569560.38</v>
      </c>
      <c r="J150" s="39">
        <f>SUM(J147,J144,J141,J123,J108,J101,J66,J63,J60,J57,J47,J43,J32,J28,J22,J19,J15)</f>
        <v>16751608</v>
      </c>
      <c r="K150" s="39">
        <f>SUM(K147,K144,K141,K123,K108,K101,K66,K63,K60,K57,K47,K43,K32,K28,K22,K19,K15)</f>
        <v>6541030.129999999</v>
      </c>
      <c r="L150" s="40">
        <f>K150/J150</f>
        <v>0.39047177620202184</v>
      </c>
      <c r="M150" s="41" t="s">
        <v>301</v>
      </c>
    </row>
  </sheetData>
  <mergeCells count="280"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15:D15"/>
    <mergeCell ref="E15:G15"/>
    <mergeCell ref="B16:D16"/>
    <mergeCell ref="E16:G16"/>
    <mergeCell ref="B17:D17"/>
    <mergeCell ref="E17:G17"/>
    <mergeCell ref="C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C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B107:D107"/>
    <mergeCell ref="E107:G107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32:D132"/>
    <mergeCell ref="E132:G132"/>
    <mergeCell ref="B133:D133"/>
    <mergeCell ref="E133:G133"/>
    <mergeCell ref="B134:D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50:D150"/>
    <mergeCell ref="E150:G150"/>
    <mergeCell ref="B148:D148"/>
    <mergeCell ref="E148:G148"/>
    <mergeCell ref="B149:D149"/>
    <mergeCell ref="E149:G149"/>
  </mergeCells>
  <printOptions/>
  <pageMargins left="0.39375" right="0.39375" top="0.7875" bottom="0.9840277777777778" header="0.5118055555555556" footer="0.5118055555555556"/>
  <pageSetup fitToHeight="0" horizontalDpi="300" verticalDpi="300" orientation="landscape" paperSize="9"/>
  <headerFooter alignWithMargins="0">
    <oddHeader>&amp;R&amp;10Załącznik nr 2 do sprawozdania z wykonania budżetu Gminy  za I półrocze roku 2008  (w złotych)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2007-08-26T22:18:58Z</cp:lastPrinted>
  <dcterms:created xsi:type="dcterms:W3CDTF">2007-08-23T19:17:10Z</dcterms:created>
  <dcterms:modified xsi:type="dcterms:W3CDTF">2008-10-15T07:02:12Z</dcterms:modified>
  <cp:category/>
  <cp:version/>
  <cp:contentType/>
  <cp:contentStatus/>
  <cp:revision>1</cp:revision>
</cp:coreProperties>
</file>