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<sst xmlns="http://schemas.openxmlformats.org/spreadsheetml/2006/main" count="366" uniqueCount="200">
  <si>
    <t>Klasyfikacja budżetowa</t>
  </si>
  <si>
    <t>Wyszczególnienie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</si>
  <si>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</si>
  <si>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</si>
  <si>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</si>
  <si>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</si>
  <si>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</si>
  <si>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</si>
  <si>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</si>
  <si>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</si>
  <si>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</si>
  <si>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</si>
  <si>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</si>
  <si>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Dotacje celowe otrzymane z budżetu państwa na realizację zadań bieżących z zakresu administracji rządowej oraz innych zadań zleconych gminom (związkom gmin) ustawami</t>
  </si>
  <si>
    <t>0870</t>
  </si>
  <si>
    <t>Wpływy ze sprzedaży składników majątkowych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</si>
  <si>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</si>
  <si>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</si>
  <si>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</si>
  <si>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</si>
  <si>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</si>
  <si>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</si>
  <si>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</si>
  <si>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</si>
  <si>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0920</t>
  </si>
  <si>
    <t>Pozostałe odsetki</t>
  </si>
  <si>
    <t>6298</t>
  </si>
  <si>
    <t>Środki na dofinansowanie własnych inwestycji gmin (związków gmin), powiatów (związków powiatów), samorządów województw, pozyskane z innych źródeł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</si>
  <si>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</si>
  <si>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</si>
  <si>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</si>
  <si>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</si>
  <si>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</si>
  <si>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</si>
  <si>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</si>
  <si>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</si>
  <si>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</si>
  <si>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</si>
  <si>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</si>
  <si>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</si>
  <si>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</si>
  <si>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</si>
  <si>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</si>
  <si>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</si>
  <si>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</si>
  <si>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</si>
  <si>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</si>
  <si>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</si>
  <si>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70095</t>
  </si>
  <si>
    <t>710</t>
  </si>
  <si>
    <t>DZIAŁALNOŚĆ USŁUGOWA</t>
  </si>
  <si>
    <t>71035</t>
  </si>
  <si>
    <t>0830</t>
  </si>
  <si>
    <t>Wpływy z usług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</si>
  <si>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</si>
  <si>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</si>
  <si>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</si>
  <si>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</si>
  <si>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</si>
  <si>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</si>
  <si>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</si>
  <si>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</si>
  <si>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</si>
  <si>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</si>
  <si>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751</t>
  </si>
  <si>
    <t>URZĘDY NACZELNYCH ORGANÓW WŁADZY PAŃSTWOWEJ, KONTROLI I OCHRONY PRAWA ORAZ SĄDOWNICTWA</t>
  </si>
  <si>
    <t>75101</t>
  </si>
  <si>
    <t>Urzędy nalczelnych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</si>
  <si>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</si>
  <si>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</si>
  <si>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</si>
  <si>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</si>
  <si>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</si>
  <si>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</si>
  <si>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</si>
  <si>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</si>
  <si>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</si>
  <si>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</si>
  <si>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</si>
  <si>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</si>
  <si>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</si>
  <si>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</si>
  <si>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</si>
  <si>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</si>
  <si>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</si>
  <si>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</si>
  <si>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</si>
  <si>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</si>
  <si>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</si>
  <si>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 z podatku rolnego, podatku leśnego, podatku od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</si>
  <si>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</si>
  <si>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</si>
  <si>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</si>
  <si>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</si>
  <si>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</si>
  <si>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</si>
  <si>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</si>
  <si>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</si>
  <si>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</si>
  <si>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</si>
  <si>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0560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</si>
  <si>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</si>
  <si>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</si>
  <si>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</si>
  <si>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</si>
  <si>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</si>
  <si>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</si>
  <si>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</si>
  <si>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Wpływyw z innych lokalnych opłat pobieranych przez jednostki samorządu terytorialnego na podstawie odrębnych ustaw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</si>
  <si>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</si>
  <si>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</si>
  <si>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</si>
  <si>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</si>
  <si>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</si>
  <si>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</si>
  <si>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75647</t>
  </si>
  <si>
    <t xml:space="preserve">Pobór podatków, opłat i nieopodatkowanych należności budżetowych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</si>
  <si>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</si>
  <si>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</si>
  <si>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</si>
  <si>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</si>
  <si>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</si>
  <si>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</si>
  <si>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</si>
  <si>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</si>
  <si>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</si>
  <si>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</si>
  <si>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</si>
  <si>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</si>
  <si>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</si>
  <si>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</si>
  <si>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</si>
  <si>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</si>
  <si>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</si>
  <si>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 xml:space="preserve">Dotacje celowe przekazane z budżetu państwa na realizację własnych zadań bieżących gmin (związków gmin) </t>
  </si>
  <si>
    <t>6330</t>
  </si>
  <si>
    <t>Dotacje celowe przekazane z budżetu państwa na realizację inwestycji i zakupów inwestycyjnych własnych gmin             (związków gmin)</t>
  </si>
  <si>
    <t>80110</t>
  </si>
  <si>
    <t>Gimnazja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</si>
  <si>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</si>
  <si>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</si>
  <si>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</si>
  <si>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</si>
  <si>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Dochody jednostek samorządu terytorialnego związane                   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</si>
  <si>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</si>
  <si>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     w centrum integracji społecznej</t>
  </si>
  <si>
    <t>85214</t>
  </si>
  <si>
    <t>Zasiłki i pomoc w naturze oraz składki na ubezpieczenie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</si>
  <si>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</si>
  <si>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</si>
  <si>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</si>
  <si>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</si>
  <si>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</si>
  <si>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</si>
  <si>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</si>
  <si>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926</t>
  </si>
  <si>
    <t>KULTURA FIZYCZNA I SPORT</t>
  </si>
  <si>
    <t>92601</t>
  </si>
  <si>
    <t>Obiekty sportowe</t>
  </si>
  <si>
    <t>6208</t>
  </si>
  <si>
    <t>Dotacje rozwojowe</t>
  </si>
  <si>
    <t>75113</t>
  </si>
  <si>
    <t>Wybory do Parlamentu Europejskiego</t>
  </si>
  <si>
    <t>0460</t>
  </si>
  <si>
    <t>Wpływy z opłaty eksploatacyjnej</t>
  </si>
  <si>
    <r>
      <t xml:space="preserve">   </t>
    </r>
    <r>
      <rPr>
        <b/>
        <sz val="22"/>
        <rFont val="Times New Roman"/>
        <family val="2"/>
      </rPr>
      <t xml:space="preserve">Wykonanie planu dochodów  Gminy Jedlina-Zdrój za I półrocze roku 2010  </t>
    </r>
    <r>
      <rPr>
        <b/>
        <sz val="18"/>
        <rFont val="Times New Roman"/>
        <family val="2"/>
      </rPr>
      <t xml:space="preserve"> </t>
    </r>
  </si>
  <si>
    <t>Plan po zmianach na 2010 rok</t>
  </si>
  <si>
    <t>Wykonanie za I półrocze roku 2009</t>
  </si>
  <si>
    <t>Wykonanie za I półrocze roku 2010</t>
  </si>
  <si>
    <t xml:space="preserve">DOCHODY MAJĄTKOWE </t>
  </si>
  <si>
    <t>75075</t>
  </si>
  <si>
    <t>Promocja jednostek samorządu terytorialnego</t>
  </si>
  <si>
    <t>75107</t>
  </si>
  <si>
    <t>Wybory Prezydenta Rzeczypospolitej Polskiej</t>
  </si>
  <si>
    <t>0980</t>
  </si>
  <si>
    <t>Zaległości z tytułu podatków i opłat zniesionych</t>
  </si>
  <si>
    <t>Wpływy z tytułu zwrotów wypłaconych świadczeń z funduszu alimentacyjn ego</t>
  </si>
  <si>
    <t>85216</t>
  </si>
  <si>
    <t>Zasiłki stałe</t>
  </si>
  <si>
    <t>2007</t>
  </si>
  <si>
    <t>2009</t>
  </si>
  <si>
    <t>Dotacje rozwojowe oraz środki na finansowanie Wspólnej Polityki Rolnej</t>
  </si>
  <si>
    <t>90001</t>
  </si>
  <si>
    <t>Gospodarka ściekowa i ochrona wód</t>
  </si>
  <si>
    <t>90019</t>
  </si>
  <si>
    <t>Wpływy i wydatki związane z gromadzeniem środków z opłat i kar za korzystanie ze środowiska</t>
  </si>
  <si>
    <t>90078</t>
  </si>
  <si>
    <t>Usuwanie skutków klęsk żywiołowych</t>
  </si>
  <si>
    <t>90095</t>
  </si>
  <si>
    <t>RÓŻNE ROZLICZENIA</t>
  </si>
  <si>
    <t>2870</t>
  </si>
  <si>
    <t>Dotacja z budżetu państwa dla gmin uzdrowiskowych</t>
  </si>
  <si>
    <t>Dotacje celowe otrzymane z budżetu państwa na realizację własnych zadań bieżących gmin (związków gmin)</t>
  </si>
  <si>
    <t>854</t>
  </si>
  <si>
    <t>EDUKACYJNA OPIEKA WYCHOWAWCZA</t>
  </si>
  <si>
    <t>Pomoc materialna dla uczniów</t>
  </si>
  <si>
    <t>85415</t>
  </si>
  <si>
    <t>RAZEM DOCHODY</t>
  </si>
  <si>
    <t xml:space="preserve">DOCHODY BIEŻĄCE </t>
  </si>
  <si>
    <t>Sporządziła:M.Wróbel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</si>
</sst>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"/>
    <numFmt numFmtId="166" formatCode="_-* #,##0.00&quot; zł&quot;_-;\-* #,##0.00&quot; zł&quot;_-;_-* \-??&quot; zł&quot;_-;_-@_-"/>
  </numFmts>
  <fonts count="43">
    <font>
      <sz val="10"/>
      <name val="Arial"/>
      <family val="2"/>
    </font>
    <font>
      <b/>
      <sz val="18"/>
      <name val="Tahoma"/>
      <family val="2"/>
    </font>
    <font>
      <b/>
      <sz val="22"/>
      <name val="Times New Roman"/>
      <family val="2"/>
    </font>
    <font>
      <b/>
      <sz val="18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6" fillId="0" borderId="10" xfId="52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10" fontId="4" fillId="0" borderId="11" xfId="52" applyNumberFormat="1" applyFont="1" applyFill="1" applyBorder="1" applyAlignment="1" applyProtection="1">
      <alignment horizontal="center" vertical="center"/>
      <protection/>
    </xf>
    <xf numFmtId="10" fontId="4" fillId="0" borderId="10" xfId="52" applyNumberFormat="1" applyFont="1" applyFill="1" applyBorder="1" applyAlignment="1" applyProtection="1">
      <alignment horizontal="center" vertical="center"/>
      <protection/>
    </xf>
    <xf numFmtId="10" fontId="4" fillId="33" borderId="11" xfId="52" applyNumberFormat="1" applyFont="1" applyFill="1" applyBorder="1" applyAlignment="1" applyProtection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center"/>
    </xf>
    <xf numFmtId="10" fontId="4" fillId="35" borderId="11" xfId="52" applyNumberFormat="1" applyFont="1" applyFill="1" applyBorder="1" applyAlignment="1" applyProtection="1">
      <alignment horizontal="center" vertical="center"/>
      <protection/>
    </xf>
    <xf numFmtId="10" fontId="4" fillId="19" borderId="10" xfId="5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1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>
      <alignment/>
    </xf>
    <xf numFmtId="4" fontId="4" fillId="19" borderId="13" xfId="0" applyNumberFormat="1" applyFont="1" applyFill="1" applyBorder="1" applyAlignment="1">
      <alignment horizontal="center" vertical="center"/>
    </xf>
    <xf numFmtId="10" fontId="4" fillId="0" borderId="14" xfId="52" applyNumberFormat="1" applyFont="1" applyFill="1" applyBorder="1" applyAlignment="1" applyProtection="1">
      <alignment horizontal="center" vertical="center"/>
      <protection/>
    </xf>
    <xf numFmtId="10" fontId="4" fillId="0" borderId="15" xfId="52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0" fontId="4" fillId="19" borderId="10" xfId="0" applyFont="1" applyFill="1" applyBorder="1" applyAlignment="1">
      <alignment/>
    </xf>
    <xf numFmtId="4" fontId="4" fillId="19" borderId="10" xfId="0" applyNumberFormat="1" applyFont="1" applyFill="1" applyBorder="1" applyAlignment="1">
      <alignment horizontal="center" vertical="center"/>
    </xf>
    <xf numFmtId="10" fontId="4" fillId="19" borderId="11" xfId="52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4" fontId="4" fillId="35" borderId="10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center" vertical="center"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9" fontId="5" fillId="0" borderId="12" xfId="52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4" fontId="5" fillId="0" borderId="10" xfId="0" applyNumberFormat="1" applyFont="1" applyBorder="1" applyAlignment="1">
      <alignment horizontal="center" vertical="top"/>
    </xf>
    <xf numFmtId="10" fontId="5" fillId="0" borderId="11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top"/>
    </xf>
    <xf numFmtId="10" fontId="4" fillId="19" borderId="11" xfId="0" applyNumberFormat="1" applyFont="1" applyFill="1" applyBorder="1" applyAlignment="1">
      <alignment horizontal="center" vertical="top"/>
    </xf>
    <xf numFmtId="10" fontId="4" fillId="0" borderId="20" xfId="0" applyNumberFormat="1" applyFont="1" applyBorder="1" applyAlignment="1">
      <alignment horizontal="center" vertical="top"/>
    </xf>
    <xf numFmtId="10" fontId="4" fillId="19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top"/>
    </xf>
    <xf numFmtId="49" fontId="6" fillId="33" borderId="11" xfId="52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>
      <alignment horizontal="center" vertical="center"/>
    </xf>
    <xf numFmtId="164" fontId="4" fillId="0" borderId="14" xfId="52" applyNumberFormat="1" applyFont="1" applyFill="1" applyBorder="1" applyAlignment="1" applyProtection="1">
      <alignment horizontal="center" vertical="center"/>
      <protection/>
    </xf>
    <xf numFmtId="49" fontId="4" fillId="0" borderId="14" xfId="52" applyNumberFormat="1" applyFont="1" applyFill="1" applyBorder="1" applyAlignment="1" applyProtection="1">
      <alignment horizontal="center" vertical="center"/>
      <protection/>
    </xf>
    <xf numFmtId="49" fontId="4" fillId="33" borderId="15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78"/>
  <sheetViews>
    <sheetView tabSelected="1" view="pageLayout" workbookViewId="0" topLeftCell="B170">
      <selection activeCell="G178" sqref="G178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5.2812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55" t="s">
        <v>165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12.75" customHeight="1" hidden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2:14" ht="12.75" customHeight="1" hidden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2:14" ht="12.7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ht="12.7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2:14" ht="12.7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2:14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14" ht="46.5" customHeight="1">
      <c r="B12" s="56" t="s">
        <v>0</v>
      </c>
      <c r="C12" s="56"/>
      <c r="D12" s="56"/>
      <c r="E12" s="56" t="s">
        <v>1</v>
      </c>
      <c r="F12" s="56"/>
      <c r="G12" s="56"/>
      <c r="H12" s="3"/>
      <c r="I12" s="57" t="s">
        <v>167</v>
      </c>
      <c r="J12" s="57" t="s">
        <v>166</v>
      </c>
      <c r="K12" s="57" t="s">
        <v>168</v>
      </c>
      <c r="L12" s="59" t="s">
        <v>2</v>
      </c>
      <c r="M12" s="60" t="s">
        <v>3</v>
      </c>
      <c r="N12" s="4"/>
    </row>
    <row r="13" spans="2:14" ht="12.75">
      <c r="B13" s="2" t="s">
        <v>4</v>
      </c>
      <c r="C13" s="2" t="s">
        <v>5</v>
      </c>
      <c r="D13" s="5" t="s">
        <v>6</v>
      </c>
      <c r="E13" s="56"/>
      <c r="F13" s="56"/>
      <c r="G13" s="56"/>
      <c r="H13" s="3"/>
      <c r="I13" s="58"/>
      <c r="J13" s="58"/>
      <c r="K13" s="58"/>
      <c r="L13" s="59"/>
      <c r="M13" s="59"/>
      <c r="N13" s="6"/>
    </row>
    <row r="14" spans="2:13" ht="12.75">
      <c r="B14" s="4">
        <v>1</v>
      </c>
      <c r="C14" s="4">
        <v>2</v>
      </c>
      <c r="D14" s="4">
        <v>3</v>
      </c>
      <c r="E14" s="61">
        <v>4</v>
      </c>
      <c r="F14" s="61"/>
      <c r="G14" s="61"/>
      <c r="H14" s="4"/>
      <c r="I14" s="4">
        <v>5</v>
      </c>
      <c r="J14" s="4">
        <v>6</v>
      </c>
      <c r="K14" s="4">
        <v>7</v>
      </c>
      <c r="L14" s="7">
        <v>8</v>
      </c>
      <c r="M14" s="7">
        <v>9</v>
      </c>
    </row>
    <row r="15" spans="2:13" ht="27.75" customHeight="1">
      <c r="B15" s="63"/>
      <c r="C15" s="64"/>
      <c r="D15" s="65"/>
      <c r="E15" s="70" t="s">
        <v>169</v>
      </c>
      <c r="F15" s="71"/>
      <c r="G15" s="72"/>
      <c r="H15" s="4"/>
      <c r="I15" s="81">
        <f>SUM(I16,I19,I22,I25,I29,I33,I36,I39)</f>
        <v>2104143.4</v>
      </c>
      <c r="J15" s="81">
        <f>SUM(J16,J19,J22,J25,J29,J33,J36,J39,J45)</f>
        <v>6498218</v>
      </c>
      <c r="K15" s="81">
        <f>SUM(K16,K19,K22,K25,K29,K33,K36,K39,K45)</f>
        <v>444376.57</v>
      </c>
      <c r="L15" s="82">
        <f>K15/J15</f>
        <v>0.06838437399299316</v>
      </c>
      <c r="M15" s="82">
        <f>K15/K173</f>
        <v>0.06865147759874243</v>
      </c>
    </row>
    <row r="16" spans="2:13" ht="15" customHeight="1">
      <c r="B16" s="47" t="s">
        <v>7</v>
      </c>
      <c r="C16" s="47"/>
      <c r="D16" s="47"/>
      <c r="E16" s="62" t="s">
        <v>8</v>
      </c>
      <c r="F16" s="62"/>
      <c r="G16" s="62"/>
      <c r="H16" s="8"/>
      <c r="I16" s="9">
        <f>SUM(I17)</f>
        <v>0</v>
      </c>
      <c r="J16" s="9">
        <f>SUM(J17)</f>
        <v>10000</v>
      </c>
      <c r="K16" s="73">
        <f>SUM(K17)</f>
        <v>0</v>
      </c>
      <c r="L16" s="84">
        <f>K16/J16</f>
        <v>0</v>
      </c>
      <c r="M16" s="84">
        <f>K16/K173</f>
        <v>0</v>
      </c>
    </row>
    <row r="17" spans="2:13" ht="14.25" customHeight="1">
      <c r="B17" s="45" t="s">
        <v>9</v>
      </c>
      <c r="C17" s="45"/>
      <c r="D17" s="45"/>
      <c r="E17" s="46" t="s">
        <v>10</v>
      </c>
      <c r="F17" s="46"/>
      <c r="G17" s="46"/>
      <c r="H17" s="4"/>
      <c r="I17" s="11">
        <f>SUM(I18)</f>
        <v>0</v>
      </c>
      <c r="J17" s="11">
        <f>SUM(J18)</f>
        <v>10000</v>
      </c>
      <c r="K17" s="11">
        <f>SUM(K18)</f>
        <v>0</v>
      </c>
      <c r="L17" s="83">
        <f>K17/J17</f>
        <v>0</v>
      </c>
      <c r="M17" s="83">
        <f>K17/K173</f>
        <v>0</v>
      </c>
    </row>
    <row r="18" spans="2:13" ht="15" customHeight="1">
      <c r="B18" s="41" t="s">
        <v>14</v>
      </c>
      <c r="C18" s="41"/>
      <c r="D18" s="41"/>
      <c r="E18" s="53" t="s">
        <v>15</v>
      </c>
      <c r="F18" s="53"/>
      <c r="G18" s="53"/>
      <c r="H18" s="13"/>
      <c r="I18" s="11">
        <v>0</v>
      </c>
      <c r="J18" s="11">
        <v>10000</v>
      </c>
      <c r="K18" s="11">
        <v>0</v>
      </c>
      <c r="L18" s="83">
        <f>K18/J18</f>
        <v>0</v>
      </c>
      <c r="M18" s="83">
        <f>K18/K173</f>
        <v>0</v>
      </c>
    </row>
    <row r="19" spans="2:13" ht="15" customHeight="1">
      <c r="B19" s="47" t="s">
        <v>16</v>
      </c>
      <c r="C19" s="47"/>
      <c r="D19" s="47"/>
      <c r="E19" s="62" t="s">
        <v>17</v>
      </c>
      <c r="F19" s="62"/>
      <c r="G19" s="62"/>
      <c r="H19" s="8"/>
      <c r="I19" s="9">
        <f>SUM(I20)</f>
        <v>352</v>
      </c>
      <c r="J19" s="9">
        <f>SUM(J20)</f>
        <v>2000</v>
      </c>
      <c r="K19" s="73">
        <f>SUM(K20)</f>
        <v>0</v>
      </c>
      <c r="L19" s="84">
        <f>K19/J19</f>
        <v>0</v>
      </c>
      <c r="M19" s="84">
        <f>K19/K173</f>
        <v>0</v>
      </c>
    </row>
    <row r="20" spans="2:13" ht="15" customHeight="1">
      <c r="B20" s="45" t="s">
        <v>18</v>
      </c>
      <c r="C20" s="45"/>
      <c r="D20" s="45"/>
      <c r="E20" s="46" t="s">
        <v>19</v>
      </c>
      <c r="F20" s="46"/>
      <c r="G20" s="46"/>
      <c r="H20" s="4"/>
      <c r="I20" s="11">
        <f>SUM(I21)</f>
        <v>352</v>
      </c>
      <c r="J20" s="11">
        <f>SUM(J21)</f>
        <v>2000</v>
      </c>
      <c r="K20" s="11">
        <f>SUM(K21)</f>
        <v>0</v>
      </c>
      <c r="L20" s="83">
        <f>K20/J20</f>
        <v>0</v>
      </c>
      <c r="M20" s="83">
        <f>K20/K173</f>
        <v>0</v>
      </c>
    </row>
    <row r="21" spans="2:13" ht="15.75" customHeight="1">
      <c r="B21" s="41" t="s">
        <v>14</v>
      </c>
      <c r="C21" s="41"/>
      <c r="D21" s="41"/>
      <c r="E21" s="53" t="s">
        <v>15</v>
      </c>
      <c r="F21" s="53"/>
      <c r="G21" s="53"/>
      <c r="H21" s="13"/>
      <c r="I21" s="11">
        <v>352</v>
      </c>
      <c r="J21" s="11">
        <v>2000</v>
      </c>
      <c r="K21" s="11">
        <v>0</v>
      </c>
      <c r="L21" s="83">
        <f>K21/J21</f>
        <v>0</v>
      </c>
      <c r="M21" s="83">
        <f>K21/K173</f>
        <v>0</v>
      </c>
    </row>
    <row r="22" spans="2:13" ht="15" customHeight="1">
      <c r="B22" s="47" t="s">
        <v>20</v>
      </c>
      <c r="C22" s="47"/>
      <c r="D22" s="47"/>
      <c r="E22" s="62" t="s">
        <v>21</v>
      </c>
      <c r="F22" s="62"/>
      <c r="G22" s="62"/>
      <c r="H22" s="8"/>
      <c r="I22" s="17">
        <f>SUM(I23)</f>
        <v>0</v>
      </c>
      <c r="J22" s="17">
        <f>SUM(J23)</f>
        <v>1112605</v>
      </c>
      <c r="K22" s="18">
        <f>SUM(K23)</f>
        <v>41236</v>
      </c>
      <c r="L22" s="84">
        <f>K22/J22</f>
        <v>0.037062569375474676</v>
      </c>
      <c r="M22" s="84">
        <f>K22/K173</f>
        <v>0.006370525633837407</v>
      </c>
    </row>
    <row r="23" spans="2:13" ht="14.25" customHeight="1">
      <c r="B23" s="45" t="s">
        <v>22</v>
      </c>
      <c r="C23" s="45"/>
      <c r="D23" s="45"/>
      <c r="E23" s="46" t="s">
        <v>23</v>
      </c>
      <c r="F23" s="46"/>
      <c r="G23" s="46"/>
      <c r="H23" s="4"/>
      <c r="I23" s="19">
        <f>SUM(I24)</f>
        <v>0</v>
      </c>
      <c r="J23" s="19">
        <f>SUM(J24)</f>
        <v>1112605</v>
      </c>
      <c r="K23" s="19">
        <f>SUM(K24)</f>
        <v>41236</v>
      </c>
      <c r="L23" s="83">
        <f>K23/J23</f>
        <v>0.037062569375474676</v>
      </c>
      <c r="M23" s="83">
        <f>K23/K173</f>
        <v>0.006370525633837407</v>
      </c>
    </row>
    <row r="24" spans="2:13" ht="15" customHeight="1">
      <c r="B24" s="41" t="s">
        <v>159</v>
      </c>
      <c r="C24" s="41"/>
      <c r="D24" s="41"/>
      <c r="E24" s="50" t="s">
        <v>160</v>
      </c>
      <c r="F24" s="50"/>
      <c r="G24" s="50"/>
      <c r="H24" s="13"/>
      <c r="I24" s="11">
        <v>0</v>
      </c>
      <c r="J24" s="11">
        <v>1112605</v>
      </c>
      <c r="K24" s="11">
        <v>41236</v>
      </c>
      <c r="L24" s="83">
        <f>K24/J24</f>
        <v>0.037062569375474676</v>
      </c>
      <c r="M24" s="83">
        <f>K24/K173</f>
        <v>0.006370525633837407</v>
      </c>
    </row>
    <row r="25" spans="2:13" ht="16.5" customHeight="1">
      <c r="B25" s="47" t="s">
        <v>28</v>
      </c>
      <c r="C25" s="47"/>
      <c r="D25" s="47"/>
      <c r="E25" s="62" t="s">
        <v>29</v>
      </c>
      <c r="F25" s="62"/>
      <c r="G25" s="62"/>
      <c r="H25" s="8"/>
      <c r="I25" s="9">
        <f>SUM(I26)</f>
        <v>1372645.95</v>
      </c>
      <c r="J25" s="9">
        <f>SUM(J26)</f>
        <v>2065000</v>
      </c>
      <c r="K25" s="9">
        <f>SUM(K26)</f>
        <v>0</v>
      </c>
      <c r="L25" s="84">
        <f>K25/J25</f>
        <v>0</v>
      </c>
      <c r="M25" s="84">
        <f>K25/K173</f>
        <v>0</v>
      </c>
    </row>
    <row r="26" spans="2:13" ht="15.75" customHeight="1">
      <c r="B26" s="45" t="s">
        <v>30</v>
      </c>
      <c r="C26" s="45"/>
      <c r="D26" s="45"/>
      <c r="E26" s="46" t="s">
        <v>31</v>
      </c>
      <c r="F26" s="46"/>
      <c r="G26" s="46"/>
      <c r="H26" s="4"/>
      <c r="I26" s="11">
        <f>SUM(I27:I28)</f>
        <v>1372645.95</v>
      </c>
      <c r="J26" s="11">
        <f>SUM(J27:J28)</f>
        <v>2065000</v>
      </c>
      <c r="K26" s="11">
        <f>SUM(K27:K28)</f>
        <v>0</v>
      </c>
      <c r="L26" s="83">
        <f>K26/J26</f>
        <v>0</v>
      </c>
      <c r="M26" s="83">
        <f>K26/K173</f>
        <v>0</v>
      </c>
    </row>
    <row r="27" spans="2:13" ht="16.5" customHeight="1">
      <c r="B27" s="41" t="s">
        <v>159</v>
      </c>
      <c r="C27" s="41"/>
      <c r="D27" s="41"/>
      <c r="E27" s="50" t="s">
        <v>160</v>
      </c>
      <c r="F27" s="50"/>
      <c r="G27" s="50"/>
      <c r="H27" s="13"/>
      <c r="I27" s="11">
        <v>0</v>
      </c>
      <c r="J27" s="11">
        <v>2065000</v>
      </c>
      <c r="K27" s="11">
        <v>0</v>
      </c>
      <c r="L27" s="83">
        <f>K27/J27</f>
        <v>0</v>
      </c>
      <c r="M27" s="83">
        <f>K27/K173</f>
        <v>0</v>
      </c>
    </row>
    <row r="28" spans="2:13" ht="39" customHeight="1">
      <c r="B28" s="41" t="s">
        <v>26</v>
      </c>
      <c r="C28" s="41"/>
      <c r="D28" s="41"/>
      <c r="E28" s="50" t="s">
        <v>27</v>
      </c>
      <c r="F28" s="50"/>
      <c r="G28" s="50"/>
      <c r="H28" s="13"/>
      <c r="I28" s="11">
        <v>1372645.95</v>
      </c>
      <c r="J28" s="11">
        <v>0</v>
      </c>
      <c r="K28" s="11">
        <v>0</v>
      </c>
      <c r="L28" s="88" t="s">
        <v>11</v>
      </c>
      <c r="M28" s="88" t="s">
        <v>11</v>
      </c>
    </row>
    <row r="29" spans="2:13" ht="14.25" customHeight="1">
      <c r="B29" s="47" t="s">
        <v>34</v>
      </c>
      <c r="C29" s="47"/>
      <c r="D29" s="47"/>
      <c r="E29" s="62" t="s">
        <v>35</v>
      </c>
      <c r="F29" s="62"/>
      <c r="G29" s="62"/>
      <c r="H29" s="8"/>
      <c r="I29" s="9">
        <f>SUM(I30)</f>
        <v>533245.45</v>
      </c>
      <c r="J29" s="9">
        <f>SUM(J30)</f>
        <v>1750000</v>
      </c>
      <c r="K29" s="9">
        <f>SUM(K30)</f>
        <v>371640.57</v>
      </c>
      <c r="L29" s="84">
        <f>K29/J29</f>
        <v>0.21236604</v>
      </c>
      <c r="M29" s="84">
        <f>K29/K173</f>
        <v>0.057414535303107604</v>
      </c>
    </row>
    <row r="30" spans="2:13" ht="15.75" customHeight="1">
      <c r="B30" s="45" t="s">
        <v>36</v>
      </c>
      <c r="C30" s="45"/>
      <c r="D30" s="45"/>
      <c r="E30" s="46" t="s">
        <v>37</v>
      </c>
      <c r="F30" s="46"/>
      <c r="G30" s="46"/>
      <c r="H30" s="4"/>
      <c r="I30" s="11">
        <f>SUM(I31:I32)</f>
        <v>533245.45</v>
      </c>
      <c r="J30" s="11">
        <f>SUM(J31:J32)</f>
        <v>1750000</v>
      </c>
      <c r="K30" s="11">
        <f>SUM(K31:K32)</f>
        <v>371640.57</v>
      </c>
      <c r="L30" s="83">
        <f>K30/J30</f>
        <v>0.21236604</v>
      </c>
      <c r="M30" s="83">
        <f>K30/K173</f>
        <v>0.057414535303107604</v>
      </c>
    </row>
    <row r="31" spans="2:13" ht="28.5" customHeight="1">
      <c r="B31" s="52" t="s">
        <v>42</v>
      </c>
      <c r="C31" s="52"/>
      <c r="D31" s="52"/>
      <c r="E31" s="50" t="s">
        <v>43</v>
      </c>
      <c r="F31" s="50"/>
      <c r="G31" s="50"/>
      <c r="H31" s="13"/>
      <c r="I31" s="11">
        <v>3324</v>
      </c>
      <c r="J31" s="11">
        <v>20000</v>
      </c>
      <c r="K31" s="11">
        <v>12541.28</v>
      </c>
      <c r="L31" s="83">
        <f>K31/J31</f>
        <v>0.6270640000000001</v>
      </c>
      <c r="M31" s="83">
        <f>K31/K173</f>
        <v>0.0019374950461037055</v>
      </c>
    </row>
    <row r="32" spans="2:13" ht="27.75" customHeight="1">
      <c r="B32" s="52" t="s">
        <v>44</v>
      </c>
      <c r="C32" s="52"/>
      <c r="D32" s="52"/>
      <c r="E32" s="50" t="s">
        <v>45</v>
      </c>
      <c r="F32" s="50"/>
      <c r="G32" s="50"/>
      <c r="H32" s="13"/>
      <c r="I32" s="11">
        <v>529921.45</v>
      </c>
      <c r="J32" s="11">
        <v>1730000</v>
      </c>
      <c r="K32" s="11">
        <v>359099.29</v>
      </c>
      <c r="L32" s="89">
        <f>K32/J32</f>
        <v>0.20757184393063582</v>
      </c>
      <c r="M32" s="89">
        <f>K32/K173</f>
        <v>0.055477040257003896</v>
      </c>
    </row>
    <row r="33" spans="2:13" ht="16.5" customHeight="1">
      <c r="B33" s="47" t="s">
        <v>54</v>
      </c>
      <c r="C33" s="47"/>
      <c r="D33" s="47"/>
      <c r="E33" s="62" t="s">
        <v>55</v>
      </c>
      <c r="F33" s="62"/>
      <c r="G33" s="62"/>
      <c r="H33" s="8"/>
      <c r="I33" s="9">
        <f>SUM(I34)</f>
        <v>0</v>
      </c>
      <c r="J33" s="9">
        <f>SUM(J34)</f>
        <v>85613</v>
      </c>
      <c r="K33" s="9">
        <f>SUM(K34)</f>
        <v>0</v>
      </c>
      <c r="L33" s="86">
        <f>K33/J33</f>
        <v>0</v>
      </c>
      <c r="M33" s="86">
        <f>K33/K173</f>
        <v>0</v>
      </c>
    </row>
    <row r="34" spans="2:13" ht="15.75" customHeight="1">
      <c r="B34" s="45" t="s">
        <v>170</v>
      </c>
      <c r="C34" s="45"/>
      <c r="D34" s="45"/>
      <c r="E34" s="46" t="s">
        <v>171</v>
      </c>
      <c r="F34" s="46"/>
      <c r="G34" s="46"/>
      <c r="H34" s="13"/>
      <c r="I34" s="11">
        <f>SUM(I35)</f>
        <v>0</v>
      </c>
      <c r="J34" s="11">
        <f>SUM(J35)</f>
        <v>85613</v>
      </c>
      <c r="K34" s="11">
        <f>SUM(K35)</f>
        <v>0</v>
      </c>
      <c r="L34" s="83">
        <f>K34/J34</f>
        <v>0</v>
      </c>
      <c r="M34" s="83">
        <f>K34/K173</f>
        <v>0</v>
      </c>
    </row>
    <row r="35" spans="2:13" ht="14.25" customHeight="1">
      <c r="B35" s="41" t="s">
        <v>159</v>
      </c>
      <c r="C35" s="41"/>
      <c r="D35" s="41"/>
      <c r="E35" s="50" t="s">
        <v>160</v>
      </c>
      <c r="F35" s="50"/>
      <c r="G35" s="50"/>
      <c r="H35" s="13"/>
      <c r="I35" s="11">
        <v>0</v>
      </c>
      <c r="J35" s="11">
        <v>85613</v>
      </c>
      <c r="K35" s="11">
        <v>0</v>
      </c>
      <c r="L35" s="85">
        <f>K35/J35</f>
        <v>0</v>
      </c>
      <c r="M35" s="85">
        <f>K35/K173</f>
        <v>0</v>
      </c>
    </row>
    <row r="36" spans="2:13" ht="16.5" customHeight="1">
      <c r="B36" s="47" t="s">
        <v>128</v>
      </c>
      <c r="C36" s="47"/>
      <c r="D36" s="47"/>
      <c r="E36" s="62" t="s">
        <v>129</v>
      </c>
      <c r="F36" s="62"/>
      <c r="G36" s="62"/>
      <c r="H36" s="8"/>
      <c r="I36" s="9">
        <f>SUM(I37)</f>
        <v>197900</v>
      </c>
      <c r="J36" s="9">
        <f>SUM(J37)</f>
        <v>63000</v>
      </c>
      <c r="K36" s="9">
        <f>SUM(K37)</f>
        <v>31500</v>
      </c>
      <c r="L36" s="86">
        <f>K36/J36</f>
        <v>0.5</v>
      </c>
      <c r="M36" s="86">
        <f>K36/K173</f>
        <v>0.004866416661797418</v>
      </c>
    </row>
    <row r="37" spans="2:13" ht="16.5" customHeight="1">
      <c r="B37" s="45" t="s">
        <v>130</v>
      </c>
      <c r="C37" s="45"/>
      <c r="D37" s="45"/>
      <c r="E37" s="46" t="s">
        <v>131</v>
      </c>
      <c r="F37" s="46"/>
      <c r="G37" s="46"/>
      <c r="H37" s="4"/>
      <c r="I37" s="11">
        <f>SUM(I38)</f>
        <v>197900</v>
      </c>
      <c r="J37" s="11">
        <f>SUM(J38)</f>
        <v>63000</v>
      </c>
      <c r="K37" s="11">
        <f>SUM(K38)</f>
        <v>31500</v>
      </c>
      <c r="L37" s="83">
        <f>K37/J37</f>
        <v>0.5</v>
      </c>
      <c r="M37" s="83">
        <f>K37/K173</f>
        <v>0.004866416661797418</v>
      </c>
    </row>
    <row r="38" spans="2:13" ht="38.25" customHeight="1">
      <c r="B38" s="41" t="s">
        <v>135</v>
      </c>
      <c r="C38" s="41"/>
      <c r="D38" s="41"/>
      <c r="E38" s="50" t="s">
        <v>136</v>
      </c>
      <c r="F38" s="50"/>
      <c r="G38" s="50"/>
      <c r="H38" s="13"/>
      <c r="I38" s="11">
        <v>197900</v>
      </c>
      <c r="J38" s="11">
        <v>63000</v>
      </c>
      <c r="K38" s="11">
        <v>31500</v>
      </c>
      <c r="L38" s="90">
        <f>K38/J38</f>
        <v>0.5</v>
      </c>
      <c r="M38" s="90">
        <f>K38/K173</f>
        <v>0.004866416661797418</v>
      </c>
    </row>
    <row r="39" spans="2:13" ht="15" customHeight="1">
      <c r="B39" s="47" t="s">
        <v>153</v>
      </c>
      <c r="C39" s="47"/>
      <c r="D39" s="47"/>
      <c r="E39" s="49" t="s">
        <v>154</v>
      </c>
      <c r="F39" s="49"/>
      <c r="G39" s="49"/>
      <c r="H39" s="8"/>
      <c r="I39" s="9">
        <f>SUM(I40,I42)</f>
        <v>0</v>
      </c>
      <c r="J39" s="9">
        <f>SUM(J40,J42)</f>
        <v>750000</v>
      </c>
      <c r="K39" s="9">
        <f>SUM(K40,K42)</f>
        <v>0</v>
      </c>
      <c r="L39" s="84">
        <f>K39/J39</f>
        <v>0</v>
      </c>
      <c r="M39" s="91"/>
    </row>
    <row r="40" spans="2:13" ht="17.25" customHeight="1">
      <c r="B40" s="45" t="s">
        <v>182</v>
      </c>
      <c r="C40" s="45"/>
      <c r="D40" s="45"/>
      <c r="E40" s="46" t="s">
        <v>183</v>
      </c>
      <c r="F40" s="46"/>
      <c r="G40" s="46"/>
      <c r="H40" s="26"/>
      <c r="I40" s="27">
        <f>SUM(I41)</f>
        <v>0</v>
      </c>
      <c r="J40" s="27">
        <f>SUM(J41)</f>
        <v>500000</v>
      </c>
      <c r="K40" s="27">
        <f>SUM(K41)</f>
        <v>0</v>
      </c>
      <c r="L40" s="83">
        <f>K40/J40</f>
        <v>0</v>
      </c>
      <c r="M40" s="87"/>
    </row>
    <row r="41" spans="2:13" ht="40.5" customHeight="1">
      <c r="B41" s="41" t="s">
        <v>135</v>
      </c>
      <c r="C41" s="41"/>
      <c r="D41" s="41"/>
      <c r="E41" s="50" t="s">
        <v>136</v>
      </c>
      <c r="F41" s="50"/>
      <c r="G41" s="50"/>
      <c r="H41" s="26"/>
      <c r="I41" s="27">
        <v>0</v>
      </c>
      <c r="J41" s="27">
        <v>500000</v>
      </c>
      <c r="K41" s="27">
        <v>0</v>
      </c>
      <c r="L41" s="83">
        <f>K41/J41</f>
        <v>0</v>
      </c>
      <c r="M41" s="87"/>
    </row>
    <row r="42" spans="2:13" ht="13.5" customHeight="1">
      <c r="B42" s="45" t="s">
        <v>186</v>
      </c>
      <c r="C42" s="45"/>
      <c r="D42" s="45"/>
      <c r="E42" s="46" t="s">
        <v>187</v>
      </c>
      <c r="F42" s="46"/>
      <c r="G42" s="46"/>
      <c r="H42" s="4"/>
      <c r="I42" s="11">
        <f>SUM(I43)</f>
        <v>0</v>
      </c>
      <c r="J42" s="11">
        <f>SUM(J43)</f>
        <v>250000</v>
      </c>
      <c r="K42" s="11">
        <f>SUM(K43)</f>
        <v>0</v>
      </c>
      <c r="L42" s="83">
        <f>K42/J42</f>
        <v>0</v>
      </c>
      <c r="M42" s="87"/>
    </row>
    <row r="43" spans="2:13" ht="39.75" customHeight="1">
      <c r="B43" s="41" t="s">
        <v>135</v>
      </c>
      <c r="C43" s="41"/>
      <c r="D43" s="41"/>
      <c r="E43" s="50" t="s">
        <v>136</v>
      </c>
      <c r="F43" s="50"/>
      <c r="G43" s="50"/>
      <c r="H43" s="13"/>
      <c r="I43" s="11">
        <v>0</v>
      </c>
      <c r="J43" s="11">
        <v>250000</v>
      </c>
      <c r="K43" s="11">
        <v>0</v>
      </c>
      <c r="L43" s="90">
        <f>K43/J43</f>
        <v>0</v>
      </c>
      <c r="M43" s="88"/>
    </row>
    <row r="44" spans="2:13" ht="17.25" customHeight="1">
      <c r="B44" s="47" t="s">
        <v>155</v>
      </c>
      <c r="C44" s="47"/>
      <c r="D44" s="47"/>
      <c r="E44" s="49" t="s">
        <v>156</v>
      </c>
      <c r="F44" s="49"/>
      <c r="G44" s="49"/>
      <c r="H44" s="33"/>
      <c r="I44" s="34">
        <f aca="true" t="shared" si="0" ref="I44:K45">SUM(I45)</f>
        <v>0</v>
      </c>
      <c r="J44" s="34">
        <f t="shared" si="0"/>
        <v>660000</v>
      </c>
      <c r="K44" s="34">
        <f t="shared" si="0"/>
        <v>0</v>
      </c>
      <c r="L44" s="84">
        <f>K44/J44</f>
        <v>0</v>
      </c>
      <c r="M44" s="91"/>
    </row>
    <row r="45" spans="2:13" ht="14.25" customHeight="1">
      <c r="B45" s="45" t="s">
        <v>157</v>
      </c>
      <c r="C45" s="45"/>
      <c r="D45" s="45"/>
      <c r="E45" s="46" t="s">
        <v>158</v>
      </c>
      <c r="F45" s="46"/>
      <c r="G45" s="46"/>
      <c r="H45" s="30"/>
      <c r="I45" s="31">
        <f t="shared" si="0"/>
        <v>0</v>
      </c>
      <c r="J45" s="31">
        <f t="shared" si="0"/>
        <v>660000</v>
      </c>
      <c r="K45" s="31">
        <f t="shared" si="0"/>
        <v>0</v>
      </c>
      <c r="L45" s="83">
        <f>K45/J45</f>
        <v>0</v>
      </c>
      <c r="M45" s="87"/>
    </row>
    <row r="46" spans="2:13" ht="44.25" customHeight="1">
      <c r="B46" s="41" t="s">
        <v>135</v>
      </c>
      <c r="C46" s="41"/>
      <c r="D46" s="41"/>
      <c r="E46" s="50" t="s">
        <v>136</v>
      </c>
      <c r="F46" s="50"/>
      <c r="G46" s="50"/>
      <c r="H46" s="30"/>
      <c r="I46" s="31">
        <v>0</v>
      </c>
      <c r="J46" s="31">
        <v>660000</v>
      </c>
      <c r="K46" s="31">
        <v>0</v>
      </c>
      <c r="L46" s="90">
        <f>K46/J46</f>
        <v>0</v>
      </c>
      <c r="M46" s="88"/>
    </row>
    <row r="47" spans="2:13" ht="29.25" customHeight="1">
      <c r="B47" s="63"/>
      <c r="C47" s="64"/>
      <c r="D47" s="65"/>
      <c r="E47" s="70" t="s">
        <v>198</v>
      </c>
      <c r="F47" s="71"/>
      <c r="G47" s="72"/>
      <c r="H47" s="4"/>
      <c r="I47" s="81">
        <f>SUM(I48,I51,I54,I57,I66,I69,I78,I85,I88,I125,I133,I140,I164,I167)</f>
        <v>5346862.290000001</v>
      </c>
      <c r="J47" s="81">
        <f>SUM(J48,J51,J54,J57,J66,J69,J78,J85,J88,J125,J133,J140,J164,J167)</f>
        <v>11591563.1</v>
      </c>
      <c r="K47" s="81">
        <f>SUM(K48,K51,K54,K57,K66,K69,K78,K85,K88,K125,K133,K140,K164,K167)</f>
        <v>6028558.6899999995</v>
      </c>
      <c r="L47" s="82">
        <f>K47/J47</f>
        <v>0.5200816005565289</v>
      </c>
      <c r="M47" s="82">
        <f>K47/K173</f>
        <v>0.9313485224012575</v>
      </c>
    </row>
    <row r="48" spans="2:13" ht="12.75">
      <c r="B48" s="47" t="s">
        <v>7</v>
      </c>
      <c r="C48" s="47"/>
      <c r="D48" s="47"/>
      <c r="E48" s="62" t="s">
        <v>8</v>
      </c>
      <c r="F48" s="62"/>
      <c r="G48" s="62"/>
      <c r="H48" s="8"/>
      <c r="I48" s="9">
        <f>SUM(I49)</f>
        <v>656.79</v>
      </c>
      <c r="J48" s="9">
        <f>SUM(J49)</f>
        <v>1605.54</v>
      </c>
      <c r="K48" s="9">
        <f>SUM(K49)</f>
        <v>1605.54</v>
      </c>
      <c r="L48" s="10">
        <v>0</v>
      </c>
      <c r="M48" s="10">
        <v>0</v>
      </c>
    </row>
    <row r="49" spans="2:13" ht="12.75">
      <c r="B49" s="45" t="s">
        <v>9</v>
      </c>
      <c r="C49" s="45"/>
      <c r="D49" s="45"/>
      <c r="E49" s="46" t="s">
        <v>10</v>
      </c>
      <c r="F49" s="46"/>
      <c r="G49" s="46"/>
      <c r="H49" s="4"/>
      <c r="I49" s="11">
        <f>SUM(I50:I50)</f>
        <v>656.79</v>
      </c>
      <c r="J49" s="11">
        <f>SUM(J50:J50)</f>
        <v>1605.54</v>
      </c>
      <c r="K49" s="11">
        <f>SUM(K50:K50)</f>
        <v>1605.54</v>
      </c>
      <c r="L49" s="12">
        <v>0</v>
      </c>
      <c r="M49" s="12">
        <v>0</v>
      </c>
    </row>
    <row r="50" spans="2:13" ht="48" customHeight="1">
      <c r="B50" s="41" t="s">
        <v>12</v>
      </c>
      <c r="C50" s="41"/>
      <c r="D50" s="41"/>
      <c r="E50" s="42" t="s">
        <v>13</v>
      </c>
      <c r="F50" s="43"/>
      <c r="G50" s="44"/>
      <c r="H50" s="13"/>
      <c r="I50" s="11">
        <v>656.79</v>
      </c>
      <c r="J50" s="11">
        <v>1605.54</v>
      </c>
      <c r="K50" s="11">
        <v>1605.54</v>
      </c>
      <c r="L50" s="14">
        <f>K50/J50</f>
        <v>1</v>
      </c>
      <c r="M50" s="14">
        <f>K50/K173</f>
        <v>0.00024803893991054687</v>
      </c>
    </row>
    <row r="51" spans="2:13" ht="13.5" customHeight="1">
      <c r="B51" s="47" t="s">
        <v>16</v>
      </c>
      <c r="C51" s="47"/>
      <c r="D51" s="47"/>
      <c r="E51" s="62" t="s">
        <v>17</v>
      </c>
      <c r="F51" s="62"/>
      <c r="G51" s="62"/>
      <c r="H51" s="8"/>
      <c r="I51" s="9">
        <f>SUM(I52)</f>
        <v>1.77</v>
      </c>
      <c r="J51" s="9">
        <f>SUM(J52)</f>
        <v>0</v>
      </c>
      <c r="K51" s="9">
        <f>SUM(K52)</f>
        <v>0</v>
      </c>
      <c r="L51" s="92"/>
      <c r="M51" s="93"/>
    </row>
    <row r="52" spans="2:13" ht="13.5" customHeight="1">
      <c r="B52" s="45" t="s">
        <v>18</v>
      </c>
      <c r="C52" s="45"/>
      <c r="D52" s="45"/>
      <c r="E52" s="46" t="s">
        <v>19</v>
      </c>
      <c r="F52" s="46"/>
      <c r="G52" s="46"/>
      <c r="H52" s="4"/>
      <c r="I52" s="11">
        <f>SUM(I53:I53)</f>
        <v>1.77</v>
      </c>
      <c r="J52" s="11">
        <f>SUM(J53:J53)</f>
        <v>0</v>
      </c>
      <c r="K52" s="11">
        <f>SUM(K53:K53)</f>
        <v>0</v>
      </c>
      <c r="L52" s="15" t="s">
        <v>11</v>
      </c>
      <c r="M52" s="15" t="s">
        <v>11</v>
      </c>
    </row>
    <row r="53" spans="2:13" ht="13.5" customHeight="1">
      <c r="B53" s="41" t="s">
        <v>24</v>
      </c>
      <c r="C53" s="41"/>
      <c r="D53" s="41"/>
      <c r="E53" s="53" t="s">
        <v>25</v>
      </c>
      <c r="F53" s="53"/>
      <c r="G53" s="53"/>
      <c r="H53" s="13"/>
      <c r="I53" s="11">
        <v>1.77</v>
      </c>
      <c r="J53" s="11">
        <v>0</v>
      </c>
      <c r="K53" s="11">
        <v>0</v>
      </c>
      <c r="L53" s="16" t="s">
        <v>11</v>
      </c>
      <c r="M53" s="16" t="s">
        <v>11</v>
      </c>
    </row>
    <row r="54" spans="2:13" ht="12.75">
      <c r="B54" s="47" t="s">
        <v>28</v>
      </c>
      <c r="C54" s="47"/>
      <c r="D54" s="47"/>
      <c r="E54" s="62" t="s">
        <v>29</v>
      </c>
      <c r="F54" s="62"/>
      <c r="G54" s="62"/>
      <c r="H54" s="8"/>
      <c r="I54" s="9">
        <f>SUM(I55)</f>
        <v>460.97</v>
      </c>
      <c r="J54" s="9">
        <f>SUM(J55)</f>
        <v>0</v>
      </c>
      <c r="K54" s="9">
        <f>SUM(K55)</f>
        <v>0</v>
      </c>
      <c r="L54" s="96" t="s">
        <v>11</v>
      </c>
      <c r="M54" s="96" t="s">
        <v>11</v>
      </c>
    </row>
    <row r="55" spans="2:13" ht="12.75">
      <c r="B55" s="45" t="s">
        <v>30</v>
      </c>
      <c r="C55" s="45"/>
      <c r="D55" s="45"/>
      <c r="E55" s="46" t="s">
        <v>31</v>
      </c>
      <c r="F55" s="46"/>
      <c r="G55" s="46"/>
      <c r="H55" s="4"/>
      <c r="I55" s="11">
        <f>SUM(I56:I56)</f>
        <v>460.97</v>
      </c>
      <c r="J55" s="11">
        <f>SUM(J56:J56)</f>
        <v>0</v>
      </c>
      <c r="K55" s="11">
        <f>SUM(K56:K56)</f>
        <v>0</v>
      </c>
      <c r="L55" s="95" t="s">
        <v>11</v>
      </c>
      <c r="M55" s="95" t="s">
        <v>11</v>
      </c>
    </row>
    <row r="56" spans="2:13" ht="16.5" customHeight="1">
      <c r="B56" s="41" t="s">
        <v>32</v>
      </c>
      <c r="C56" s="41"/>
      <c r="D56" s="41"/>
      <c r="E56" s="53" t="s">
        <v>33</v>
      </c>
      <c r="F56" s="53"/>
      <c r="G56" s="53"/>
      <c r="H56" s="13"/>
      <c r="I56" s="11">
        <v>460.97</v>
      </c>
      <c r="J56" s="11">
        <v>0</v>
      </c>
      <c r="K56" s="11">
        <v>0</v>
      </c>
      <c r="L56" s="21" t="s">
        <v>11</v>
      </c>
      <c r="M56" s="21" t="s">
        <v>11</v>
      </c>
    </row>
    <row r="57" spans="2:13" ht="12.75">
      <c r="B57" s="47" t="s">
        <v>34</v>
      </c>
      <c r="C57" s="47"/>
      <c r="D57" s="47"/>
      <c r="E57" s="62" t="s">
        <v>35</v>
      </c>
      <c r="F57" s="62"/>
      <c r="G57" s="62"/>
      <c r="H57" s="8"/>
      <c r="I57" s="9">
        <f>SUM(I58,I64)</f>
        <v>534679.9500000001</v>
      </c>
      <c r="J57" s="9">
        <f>SUM(J58,J64)</f>
        <v>1180000</v>
      </c>
      <c r="K57" s="9">
        <f>SUM(K58,K64)</f>
        <v>578482.94</v>
      </c>
      <c r="L57" s="22">
        <f aca="true" t="shared" si="1" ref="L54:L63">K57/J57</f>
        <v>0.4902397796610169</v>
      </c>
      <c r="M57" s="22">
        <f>K57/K173</f>
        <v>0.0893694926279859</v>
      </c>
    </row>
    <row r="58" spans="2:13" ht="12.75">
      <c r="B58" s="45" t="s">
        <v>36</v>
      </c>
      <c r="C58" s="45"/>
      <c r="D58" s="45"/>
      <c r="E58" s="46" t="s">
        <v>37</v>
      </c>
      <c r="F58" s="46"/>
      <c r="G58" s="46"/>
      <c r="H58" s="4"/>
      <c r="I58" s="11">
        <f>SUM(I59:I63)</f>
        <v>513291.91000000003</v>
      </c>
      <c r="J58" s="11">
        <f>SUM(J59:J63)</f>
        <v>1080000</v>
      </c>
      <c r="K58" s="11">
        <f>SUM(K59:K63)</f>
        <v>482994.33999999997</v>
      </c>
      <c r="L58" s="20">
        <f t="shared" si="1"/>
        <v>0.4472169814814814</v>
      </c>
      <c r="M58" s="20">
        <f>K58/K173</f>
        <v>0.07461751440412212</v>
      </c>
    </row>
    <row r="59" spans="2:13" ht="29.25" customHeight="1">
      <c r="B59" s="41" t="s">
        <v>38</v>
      </c>
      <c r="C59" s="41"/>
      <c r="D59" s="41"/>
      <c r="E59" s="50" t="s">
        <v>39</v>
      </c>
      <c r="F59" s="50"/>
      <c r="G59" s="50"/>
      <c r="H59" s="13"/>
      <c r="I59" s="11">
        <v>46775.83</v>
      </c>
      <c r="J59" s="11">
        <v>80000</v>
      </c>
      <c r="K59" s="11">
        <v>57280.86</v>
      </c>
      <c r="L59" s="21">
        <f t="shared" si="1"/>
        <v>0.71601075</v>
      </c>
      <c r="M59" s="21">
        <f>K59/K173</f>
        <v>0.008849286714478896</v>
      </c>
    </row>
    <row r="60" spans="2:13" ht="53.25" customHeight="1">
      <c r="B60" s="52" t="s">
        <v>40</v>
      </c>
      <c r="C60" s="52"/>
      <c r="D60" s="52"/>
      <c r="E60" s="50" t="s">
        <v>41</v>
      </c>
      <c r="F60" s="50"/>
      <c r="G60" s="50"/>
      <c r="H60" s="13"/>
      <c r="I60" s="11">
        <v>402585.2</v>
      </c>
      <c r="J60" s="11">
        <v>900000</v>
      </c>
      <c r="K60" s="11">
        <v>382106.61</v>
      </c>
      <c r="L60" s="21">
        <f t="shared" si="1"/>
        <v>0.42456289999999997</v>
      </c>
      <c r="M60" s="21">
        <f>K60/K173</f>
        <v>0.05903142772974374</v>
      </c>
    </row>
    <row r="61" spans="2:13" ht="19.5" customHeight="1">
      <c r="B61" s="52" t="s">
        <v>46</v>
      </c>
      <c r="C61" s="52"/>
      <c r="D61" s="52"/>
      <c r="E61" s="53" t="s">
        <v>47</v>
      </c>
      <c r="F61" s="53"/>
      <c r="G61" s="53"/>
      <c r="H61" s="13"/>
      <c r="I61" s="11">
        <v>7412.07</v>
      </c>
      <c r="J61" s="11">
        <v>10000</v>
      </c>
      <c r="K61" s="11">
        <v>0</v>
      </c>
      <c r="L61" s="21">
        <f t="shared" si="1"/>
        <v>0</v>
      </c>
      <c r="M61" s="21">
        <f>K61/K173</f>
        <v>0</v>
      </c>
    </row>
    <row r="62" spans="2:13" ht="12" customHeight="1">
      <c r="B62" s="78" t="s">
        <v>24</v>
      </c>
      <c r="C62" s="79"/>
      <c r="D62" s="80"/>
      <c r="E62" s="53" t="s">
        <v>25</v>
      </c>
      <c r="F62" s="53"/>
      <c r="G62" s="53"/>
      <c r="H62" s="13"/>
      <c r="I62" s="11">
        <v>46386.73</v>
      </c>
      <c r="J62" s="11">
        <v>75000</v>
      </c>
      <c r="K62" s="11">
        <v>41033.84</v>
      </c>
      <c r="L62" s="21">
        <f t="shared" si="1"/>
        <v>0.5471178666666666</v>
      </c>
      <c r="M62" s="21">
        <f>K62/K173</f>
        <v>0.006339294053127916</v>
      </c>
    </row>
    <row r="63" spans="2:13" ht="12.75">
      <c r="B63" s="52" t="s">
        <v>32</v>
      </c>
      <c r="C63" s="52"/>
      <c r="D63" s="52"/>
      <c r="E63" s="53" t="s">
        <v>33</v>
      </c>
      <c r="F63" s="53"/>
      <c r="G63" s="53"/>
      <c r="H63" s="13"/>
      <c r="I63" s="11">
        <v>10132.08</v>
      </c>
      <c r="J63" s="11">
        <v>15000</v>
      </c>
      <c r="K63" s="11">
        <v>2573.03</v>
      </c>
      <c r="L63" s="21">
        <f t="shared" si="1"/>
        <v>0.17153533333333335</v>
      </c>
      <c r="M63" s="21">
        <f>K63/K173</f>
        <v>0.00039750590677157496</v>
      </c>
    </row>
    <row r="64" spans="2:13" ht="12.75">
      <c r="B64" s="45" t="s">
        <v>48</v>
      </c>
      <c r="C64" s="45"/>
      <c r="D64" s="45"/>
      <c r="E64" s="46" t="s">
        <v>10</v>
      </c>
      <c r="F64" s="46"/>
      <c r="G64" s="46"/>
      <c r="H64" s="4"/>
      <c r="I64" s="11">
        <f>SUM(I65)</f>
        <v>21388.04</v>
      </c>
      <c r="J64" s="11">
        <f>SUM(J65)</f>
        <v>100000</v>
      </c>
      <c r="K64" s="11">
        <f>SUM(K65)</f>
        <v>95488.6</v>
      </c>
      <c r="L64" s="20">
        <f>K64/J64</f>
        <v>0.954886</v>
      </c>
      <c r="M64" s="20">
        <f>K64/K173</f>
        <v>0.014751978223863775</v>
      </c>
    </row>
    <row r="65" spans="2:13" ht="12.75">
      <c r="B65" s="52" t="s">
        <v>32</v>
      </c>
      <c r="C65" s="52"/>
      <c r="D65" s="52"/>
      <c r="E65" s="53" t="s">
        <v>33</v>
      </c>
      <c r="F65" s="53"/>
      <c r="G65" s="53"/>
      <c r="H65" s="13"/>
      <c r="I65" s="11">
        <v>21388.04</v>
      </c>
      <c r="J65" s="11">
        <v>100000</v>
      </c>
      <c r="K65" s="11">
        <v>95488.6</v>
      </c>
      <c r="L65" s="21">
        <f>K65/J65</f>
        <v>0.954886</v>
      </c>
      <c r="M65" s="21">
        <f>K65/K173</f>
        <v>0.014751978223863775</v>
      </c>
    </row>
    <row r="66" spans="2:13" ht="12.75">
      <c r="B66" s="47" t="s">
        <v>49</v>
      </c>
      <c r="C66" s="47"/>
      <c r="D66" s="47"/>
      <c r="E66" s="62" t="s">
        <v>50</v>
      </c>
      <c r="F66" s="62"/>
      <c r="G66" s="62"/>
      <c r="H66" s="8"/>
      <c r="I66" s="9">
        <f>SUM(I67)</f>
        <v>28717.43</v>
      </c>
      <c r="J66" s="9">
        <f>SUM(J67)</f>
        <v>60000</v>
      </c>
      <c r="K66" s="9">
        <f>SUM(K67)</f>
        <v>30251.72</v>
      </c>
      <c r="L66" s="22">
        <f>K66/J66</f>
        <v>0.5041953333333333</v>
      </c>
      <c r="M66" s="22">
        <f>K66/K173</f>
        <v>0.004673570611302546</v>
      </c>
    </row>
    <row r="67" spans="2:13" ht="12.75">
      <c r="B67" s="45" t="s">
        <v>51</v>
      </c>
      <c r="C67" s="45"/>
      <c r="D67" s="45"/>
      <c r="E67" s="46" t="s">
        <v>10</v>
      </c>
      <c r="F67" s="46"/>
      <c r="G67" s="46"/>
      <c r="H67" s="4"/>
      <c r="I67" s="11">
        <f>SUM(I68:I68)</f>
        <v>28717.43</v>
      </c>
      <c r="J67" s="11">
        <f>SUM(J68:J68)</f>
        <v>60000</v>
      </c>
      <c r="K67" s="11">
        <f>SUM(K68:K68)</f>
        <v>30251.72</v>
      </c>
      <c r="L67" s="20">
        <f>K67/J67</f>
        <v>0.5041953333333333</v>
      </c>
      <c r="M67" s="20">
        <f>K67/K173</f>
        <v>0.004673570611302546</v>
      </c>
    </row>
    <row r="68" spans="2:13" ht="12.75">
      <c r="B68" s="52" t="s">
        <v>52</v>
      </c>
      <c r="C68" s="52"/>
      <c r="D68" s="52"/>
      <c r="E68" s="53" t="s">
        <v>53</v>
      </c>
      <c r="F68" s="53"/>
      <c r="G68" s="53"/>
      <c r="H68" s="13"/>
      <c r="I68" s="11">
        <v>28717.43</v>
      </c>
      <c r="J68" s="11">
        <v>60000</v>
      </c>
      <c r="K68" s="11">
        <v>30251.72</v>
      </c>
      <c r="L68" s="21">
        <f>K68/J68</f>
        <v>0.5041953333333333</v>
      </c>
      <c r="M68" s="21">
        <f>K68/K173</f>
        <v>0.004673570611302546</v>
      </c>
    </row>
    <row r="69" spans="2:13" ht="12.75">
      <c r="B69" s="47" t="s">
        <v>54</v>
      </c>
      <c r="C69" s="47"/>
      <c r="D69" s="47"/>
      <c r="E69" s="62" t="s">
        <v>55</v>
      </c>
      <c r="F69" s="62"/>
      <c r="G69" s="62"/>
      <c r="H69" s="8"/>
      <c r="I69" s="9">
        <f>SUM(I70,I73)</f>
        <v>49317.94</v>
      </c>
      <c r="J69" s="9">
        <f>SUM(J70,J73)</f>
        <v>74120</v>
      </c>
      <c r="K69" s="9">
        <f>SUM(K70,K73)</f>
        <v>38630.84</v>
      </c>
      <c r="L69" s="22">
        <f aca="true" t="shared" si="2" ref="L69:L74">K69/J69</f>
        <v>0.5211932002158661</v>
      </c>
      <c r="M69" s="22">
        <f>K69/K173</f>
        <v>0.005968055982070798</v>
      </c>
    </row>
    <row r="70" spans="2:13" ht="12.75">
      <c r="B70" s="45" t="s">
        <v>56</v>
      </c>
      <c r="C70" s="45"/>
      <c r="D70" s="45"/>
      <c r="E70" s="46" t="s">
        <v>57</v>
      </c>
      <c r="F70" s="46"/>
      <c r="G70" s="46"/>
      <c r="H70" s="4"/>
      <c r="I70" s="11">
        <f>SUM(I71:I72)</f>
        <v>29896.7</v>
      </c>
      <c r="J70" s="11">
        <f>SUM(J71:J72)</f>
        <v>59304</v>
      </c>
      <c r="K70" s="11">
        <f>SUM(K71:K72)</f>
        <v>31923.25</v>
      </c>
      <c r="L70" s="20">
        <f t="shared" si="2"/>
        <v>0.5382984284365304</v>
      </c>
      <c r="M70" s="20">
        <f>K70/K173</f>
        <v>0.004931804307896013</v>
      </c>
    </row>
    <row r="71" spans="2:13" ht="45" customHeight="1">
      <c r="B71" s="41" t="s">
        <v>12</v>
      </c>
      <c r="C71" s="41"/>
      <c r="D71" s="41"/>
      <c r="E71" s="50" t="s">
        <v>13</v>
      </c>
      <c r="F71" s="50"/>
      <c r="G71" s="50"/>
      <c r="H71" s="13"/>
      <c r="I71" s="11">
        <v>29700</v>
      </c>
      <c r="J71" s="11">
        <v>59254</v>
      </c>
      <c r="K71" s="11">
        <v>31900</v>
      </c>
      <c r="L71" s="21">
        <f t="shared" si="2"/>
        <v>0.5383602794748034</v>
      </c>
      <c r="M71" s="21">
        <f>K71/K173</f>
        <v>0.0049282124289313535</v>
      </c>
    </row>
    <row r="72" spans="2:13" ht="38.25" customHeight="1">
      <c r="B72" s="41" t="s">
        <v>58</v>
      </c>
      <c r="C72" s="41"/>
      <c r="D72" s="41"/>
      <c r="E72" s="50" t="s">
        <v>59</v>
      </c>
      <c r="F72" s="50"/>
      <c r="G72" s="50"/>
      <c r="H72" s="13"/>
      <c r="I72" s="11">
        <v>196.7</v>
      </c>
      <c r="J72" s="11">
        <v>50</v>
      </c>
      <c r="K72" s="11">
        <v>23.25</v>
      </c>
      <c r="L72" s="21">
        <f t="shared" si="2"/>
        <v>0.465</v>
      </c>
      <c r="M72" s="21">
        <f>K72/K173</f>
        <v>3.591878964659999E-06</v>
      </c>
    </row>
    <row r="73" spans="2:13" ht="12.75">
      <c r="B73" s="45" t="s">
        <v>60</v>
      </c>
      <c r="C73" s="45"/>
      <c r="D73" s="45"/>
      <c r="E73" s="46" t="s">
        <v>61</v>
      </c>
      <c r="F73" s="46"/>
      <c r="G73" s="46"/>
      <c r="H73" s="4"/>
      <c r="I73" s="11">
        <f>SUM(I74:I77)</f>
        <v>19421.24</v>
      </c>
      <c r="J73" s="11">
        <f>SUM(J74:J77)</f>
        <v>14816</v>
      </c>
      <c r="K73" s="11">
        <f>SUM(K74:K77)</f>
        <v>6707.59</v>
      </c>
      <c r="L73" s="20">
        <f t="shared" si="2"/>
        <v>0.4527261069114471</v>
      </c>
      <c r="M73" s="20">
        <f>K73/K173</f>
        <v>0.0010362516741747854</v>
      </c>
    </row>
    <row r="74" spans="2:13" ht="12.75">
      <c r="B74" s="52" t="s">
        <v>62</v>
      </c>
      <c r="C74" s="52"/>
      <c r="D74" s="52"/>
      <c r="E74" s="53" t="s">
        <v>63</v>
      </c>
      <c r="F74" s="53"/>
      <c r="G74" s="53"/>
      <c r="H74" s="13"/>
      <c r="I74" s="11">
        <v>1396.91</v>
      </c>
      <c r="J74" s="11">
        <v>3000</v>
      </c>
      <c r="K74" s="11">
        <v>9.83</v>
      </c>
      <c r="L74" s="21">
        <f t="shared" si="2"/>
        <v>0.003276666666666667</v>
      </c>
      <c r="M74" s="21">
        <f>K74/K173</f>
        <v>1.518630977316464E-06</v>
      </c>
    </row>
    <row r="75" spans="2:13" ht="12.75">
      <c r="B75" s="52" t="s">
        <v>14</v>
      </c>
      <c r="C75" s="52"/>
      <c r="D75" s="52"/>
      <c r="E75" s="53" t="s">
        <v>15</v>
      </c>
      <c r="F75" s="53"/>
      <c r="G75" s="53"/>
      <c r="H75" s="13"/>
      <c r="I75" s="11">
        <v>90</v>
      </c>
      <c r="J75" s="11">
        <v>0</v>
      </c>
      <c r="K75" s="11">
        <v>0</v>
      </c>
      <c r="L75" s="21" t="s">
        <v>11</v>
      </c>
      <c r="M75" s="21" t="s">
        <v>11</v>
      </c>
    </row>
    <row r="76" spans="2:13" ht="12.75">
      <c r="B76" s="41" t="s">
        <v>24</v>
      </c>
      <c r="C76" s="41"/>
      <c r="D76" s="41"/>
      <c r="E76" s="53" t="s">
        <v>25</v>
      </c>
      <c r="F76" s="53"/>
      <c r="G76" s="53"/>
      <c r="H76" s="13"/>
      <c r="I76" s="11">
        <v>4904.13</v>
      </c>
      <c r="J76" s="11">
        <v>5930</v>
      </c>
      <c r="K76" s="11">
        <v>1.74</v>
      </c>
      <c r="L76" s="21">
        <f>K76/J76</f>
        <v>0.00029342327150084314</v>
      </c>
      <c r="M76" s="21" t="s">
        <v>11</v>
      </c>
    </row>
    <row r="77" spans="2:13" ht="12.75">
      <c r="B77" s="52" t="s">
        <v>32</v>
      </c>
      <c r="C77" s="52"/>
      <c r="D77" s="52"/>
      <c r="E77" s="53" t="s">
        <v>33</v>
      </c>
      <c r="F77" s="53"/>
      <c r="G77" s="53"/>
      <c r="H77" s="13"/>
      <c r="I77" s="11">
        <v>13030.2</v>
      </c>
      <c r="J77" s="11">
        <v>5886</v>
      </c>
      <c r="K77" s="11">
        <v>6696.02</v>
      </c>
      <c r="L77" s="21">
        <f>K77/J77</f>
        <v>1.1376180767923887</v>
      </c>
      <c r="M77" s="21" t="s">
        <v>11</v>
      </c>
    </row>
    <row r="78" spans="2:13" ht="48.75" customHeight="1">
      <c r="B78" s="47" t="s">
        <v>64</v>
      </c>
      <c r="C78" s="47"/>
      <c r="D78" s="47"/>
      <c r="E78" s="49" t="s">
        <v>65</v>
      </c>
      <c r="F78" s="49"/>
      <c r="G78" s="49"/>
      <c r="H78" s="8"/>
      <c r="I78" s="9">
        <f>SUM(I79,I81,I83)</f>
        <v>10741</v>
      </c>
      <c r="J78" s="9">
        <f>SUM(J79,J81,J83)</f>
        <v>17950</v>
      </c>
      <c r="K78" s="9">
        <f>SUM(K79,K81,K83)</f>
        <v>17515</v>
      </c>
      <c r="L78" s="22">
        <f aca="true" t="shared" si="3" ref="L78:L99">K78/J78</f>
        <v>0.9757660167130919</v>
      </c>
      <c r="M78" s="22">
        <f>K78/K173</f>
        <v>0.002705882153377199</v>
      </c>
    </row>
    <row r="79" spans="2:13" ht="27" customHeight="1">
      <c r="B79" s="45" t="s">
        <v>66</v>
      </c>
      <c r="C79" s="45"/>
      <c r="D79" s="45"/>
      <c r="E79" s="54" t="s">
        <v>67</v>
      </c>
      <c r="F79" s="54"/>
      <c r="G79" s="54"/>
      <c r="H79" s="4"/>
      <c r="I79" s="11">
        <f>SUM(I80)</f>
        <v>426</v>
      </c>
      <c r="J79" s="11">
        <f>SUM(J80)</f>
        <v>867</v>
      </c>
      <c r="K79" s="11">
        <f>SUM(K80)</f>
        <v>432</v>
      </c>
      <c r="L79" s="20">
        <f t="shared" si="3"/>
        <v>0.4982698961937716</v>
      </c>
      <c r="M79" s="20">
        <f>K79/K173</f>
        <v>6.67394285046503E-05</v>
      </c>
    </row>
    <row r="80" spans="2:13" ht="45" customHeight="1">
      <c r="B80" s="41" t="s">
        <v>12</v>
      </c>
      <c r="C80" s="41"/>
      <c r="D80" s="41"/>
      <c r="E80" s="50" t="s">
        <v>13</v>
      </c>
      <c r="F80" s="50"/>
      <c r="G80" s="50"/>
      <c r="H80" s="13"/>
      <c r="I80" s="11">
        <v>426</v>
      </c>
      <c r="J80" s="11">
        <v>867</v>
      </c>
      <c r="K80" s="11">
        <v>432</v>
      </c>
      <c r="L80" s="21">
        <f t="shared" si="3"/>
        <v>0.4982698961937716</v>
      </c>
      <c r="M80" s="21">
        <f>K80/K173</f>
        <v>6.67394285046503E-05</v>
      </c>
    </row>
    <row r="81" spans="2:13" ht="20.25" customHeight="1">
      <c r="B81" s="45" t="s">
        <v>172</v>
      </c>
      <c r="C81" s="45"/>
      <c r="D81" s="45"/>
      <c r="E81" s="54" t="s">
        <v>173</v>
      </c>
      <c r="F81" s="54"/>
      <c r="G81" s="54"/>
      <c r="H81" s="13"/>
      <c r="I81" s="11">
        <f>SUM(I82)</f>
        <v>0</v>
      </c>
      <c r="J81" s="11">
        <f>SUM(J82)</f>
        <v>17083</v>
      </c>
      <c r="K81" s="11">
        <f>SUM(K82)</f>
        <v>17083</v>
      </c>
      <c r="L81" s="20">
        <f>K81/J81</f>
        <v>1</v>
      </c>
      <c r="M81" s="20">
        <f>K81/K173</f>
        <v>0.002639142724872549</v>
      </c>
    </row>
    <row r="82" spans="2:13" ht="39" customHeight="1">
      <c r="B82" s="41" t="s">
        <v>12</v>
      </c>
      <c r="C82" s="41"/>
      <c r="D82" s="41"/>
      <c r="E82" s="50" t="s">
        <v>13</v>
      </c>
      <c r="F82" s="50"/>
      <c r="G82" s="50"/>
      <c r="H82" s="13"/>
      <c r="I82" s="11">
        <v>0</v>
      </c>
      <c r="J82" s="11">
        <v>17083</v>
      </c>
      <c r="K82" s="11">
        <v>17083</v>
      </c>
      <c r="L82" s="20">
        <f>K82/J82</f>
        <v>1</v>
      </c>
      <c r="M82" s="21">
        <f>K82/K173</f>
        <v>0.002639142724872549</v>
      </c>
    </row>
    <row r="83" spans="2:13" ht="18.75" customHeight="1">
      <c r="B83" s="45" t="s">
        <v>161</v>
      </c>
      <c r="C83" s="45"/>
      <c r="D83" s="45"/>
      <c r="E83" s="54" t="s">
        <v>162</v>
      </c>
      <c r="F83" s="54"/>
      <c r="G83" s="54"/>
      <c r="H83" s="4"/>
      <c r="I83" s="11">
        <f>SUM(I84)</f>
        <v>10315</v>
      </c>
      <c r="J83" s="11">
        <f>SUM(J84)</f>
        <v>0</v>
      </c>
      <c r="K83" s="11">
        <f>SUM(K84)</f>
        <v>0</v>
      </c>
      <c r="L83" s="20" t="s">
        <v>11</v>
      </c>
      <c r="M83" s="20" t="s">
        <v>11</v>
      </c>
    </row>
    <row r="84" spans="2:13" ht="39.75" customHeight="1">
      <c r="B84" s="41" t="s">
        <v>12</v>
      </c>
      <c r="C84" s="41"/>
      <c r="D84" s="41"/>
      <c r="E84" s="50" t="s">
        <v>13</v>
      </c>
      <c r="F84" s="50"/>
      <c r="G84" s="50"/>
      <c r="H84" s="13"/>
      <c r="I84" s="11">
        <v>10315</v>
      </c>
      <c r="J84" s="11">
        <v>0</v>
      </c>
      <c r="K84" s="11">
        <v>0</v>
      </c>
      <c r="L84" s="21" t="s">
        <v>11</v>
      </c>
      <c r="M84" s="21" t="s">
        <v>11</v>
      </c>
    </row>
    <row r="85" spans="2:13" ht="27.75" customHeight="1">
      <c r="B85" s="47" t="s">
        <v>68</v>
      </c>
      <c r="C85" s="47"/>
      <c r="D85" s="47"/>
      <c r="E85" s="49" t="s">
        <v>69</v>
      </c>
      <c r="F85" s="49"/>
      <c r="G85" s="49"/>
      <c r="H85" s="8"/>
      <c r="I85" s="9">
        <f aca="true" t="shared" si="4" ref="I85:K86">SUM(I86)</f>
        <v>1000</v>
      </c>
      <c r="J85" s="9">
        <f t="shared" si="4"/>
        <v>1000</v>
      </c>
      <c r="K85" s="9">
        <f t="shared" si="4"/>
        <v>1000</v>
      </c>
      <c r="L85" s="22">
        <f t="shared" si="3"/>
        <v>1</v>
      </c>
      <c r="M85" s="22">
        <f>K85/K173</f>
        <v>0.00015448941783483867</v>
      </c>
    </row>
    <row r="86" spans="2:13" ht="12.75">
      <c r="B86" s="45" t="s">
        <v>70</v>
      </c>
      <c r="C86" s="45"/>
      <c r="D86" s="45"/>
      <c r="E86" s="46" t="s">
        <v>71</v>
      </c>
      <c r="F86" s="46"/>
      <c r="G86" s="46"/>
      <c r="H86" s="4"/>
      <c r="I86" s="11">
        <f t="shared" si="4"/>
        <v>1000</v>
      </c>
      <c r="J86" s="11">
        <f t="shared" si="4"/>
        <v>1000</v>
      </c>
      <c r="K86" s="11">
        <f t="shared" si="4"/>
        <v>1000</v>
      </c>
      <c r="L86" s="20">
        <f t="shared" si="3"/>
        <v>1</v>
      </c>
      <c r="M86" s="20">
        <f>K86/K173</f>
        <v>0.00015448941783483867</v>
      </c>
    </row>
    <row r="87" spans="2:13" ht="45" customHeight="1">
      <c r="B87" s="41" t="s">
        <v>12</v>
      </c>
      <c r="C87" s="41"/>
      <c r="D87" s="41"/>
      <c r="E87" s="50" t="s">
        <v>13</v>
      </c>
      <c r="F87" s="50"/>
      <c r="G87" s="50"/>
      <c r="H87" s="13"/>
      <c r="I87" s="11">
        <v>1000</v>
      </c>
      <c r="J87" s="11">
        <v>1000</v>
      </c>
      <c r="K87" s="11">
        <v>1000</v>
      </c>
      <c r="L87" s="21">
        <f t="shared" si="3"/>
        <v>1</v>
      </c>
      <c r="M87" s="21">
        <f>K87/K173</f>
        <v>0.00015448941783483867</v>
      </c>
    </row>
    <row r="88" spans="2:13" ht="55.5" customHeight="1">
      <c r="B88" s="47" t="s">
        <v>72</v>
      </c>
      <c r="C88" s="47"/>
      <c r="D88" s="47"/>
      <c r="E88" s="49" t="s">
        <v>73</v>
      </c>
      <c r="F88" s="49"/>
      <c r="G88" s="49"/>
      <c r="H88" s="8"/>
      <c r="I88" s="9">
        <f>SUM(I89,I92,I101,I114,I120,I123)</f>
        <v>1984716.7000000002</v>
      </c>
      <c r="J88" s="9">
        <f>SUM(J89,J92,J101,J114,J120,J123)</f>
        <v>4197394</v>
      </c>
      <c r="K88" s="9">
        <f>SUM(K89,K92,K101,K114,K120,K123)</f>
        <v>1874794.6799999997</v>
      </c>
      <c r="L88" s="22">
        <f t="shared" si="3"/>
        <v>0.4466568256399089</v>
      </c>
      <c r="M88" s="22">
        <f>K88/K173</f>
        <v>0.2896359386730526</v>
      </c>
    </row>
    <row r="89" spans="2:13" ht="16.5" customHeight="1">
      <c r="B89" s="45" t="s">
        <v>74</v>
      </c>
      <c r="C89" s="45"/>
      <c r="D89" s="45"/>
      <c r="E89" s="46" t="s">
        <v>75</v>
      </c>
      <c r="F89" s="46"/>
      <c r="G89" s="46"/>
      <c r="H89" s="4"/>
      <c r="I89" s="11">
        <f>SUM(I90:I91)</f>
        <v>1262.33</v>
      </c>
      <c r="J89" s="11">
        <f>SUM(J90:J91)</f>
        <v>3200</v>
      </c>
      <c r="K89" s="11">
        <f>SUM(K90:K91)</f>
        <v>1523.8</v>
      </c>
      <c r="L89" s="20">
        <f t="shared" si="3"/>
        <v>0.4761875</v>
      </c>
      <c r="M89" s="20">
        <f>K89/K173</f>
        <v>0.00023541097489672715</v>
      </c>
    </row>
    <row r="90" spans="2:13" ht="27" customHeight="1">
      <c r="B90" s="52" t="s">
        <v>76</v>
      </c>
      <c r="C90" s="52"/>
      <c r="D90" s="52"/>
      <c r="E90" s="50" t="s">
        <v>77</v>
      </c>
      <c r="F90" s="50"/>
      <c r="G90" s="50"/>
      <c r="H90" s="13"/>
      <c r="I90" s="11">
        <v>1262.33</v>
      </c>
      <c r="J90" s="11">
        <v>3000</v>
      </c>
      <c r="K90" s="11">
        <v>1215.8</v>
      </c>
      <c r="L90" s="21">
        <f t="shared" si="3"/>
        <v>0.40526666666666666</v>
      </c>
      <c r="M90" s="21">
        <f>K90/K173</f>
        <v>0.00018782823420359683</v>
      </c>
    </row>
    <row r="91" spans="2:13" ht="19.5" customHeight="1">
      <c r="B91" s="52" t="s">
        <v>46</v>
      </c>
      <c r="C91" s="52"/>
      <c r="D91" s="52"/>
      <c r="E91" s="50" t="s">
        <v>47</v>
      </c>
      <c r="F91" s="50"/>
      <c r="G91" s="50"/>
      <c r="H91" s="13"/>
      <c r="I91" s="11">
        <v>0</v>
      </c>
      <c r="J91" s="11">
        <v>200</v>
      </c>
      <c r="K91" s="11">
        <v>308</v>
      </c>
      <c r="L91" s="36">
        <f t="shared" si="3"/>
        <v>1.54</v>
      </c>
      <c r="M91" s="36">
        <f>K91/K173</f>
        <v>4.758274069313031E-05</v>
      </c>
    </row>
    <row r="92" spans="2:13" ht="44.25" customHeight="1">
      <c r="B92" s="45" t="s">
        <v>78</v>
      </c>
      <c r="C92" s="45"/>
      <c r="D92" s="45"/>
      <c r="E92" s="54" t="s">
        <v>79</v>
      </c>
      <c r="F92" s="54"/>
      <c r="G92" s="54"/>
      <c r="H92" s="4"/>
      <c r="I92" s="11">
        <v>503871.37</v>
      </c>
      <c r="J92" s="11">
        <f>SUM(J93:J100)</f>
        <v>1045000</v>
      </c>
      <c r="K92" s="11">
        <f>SUM(K93:K100)</f>
        <v>497723.48</v>
      </c>
      <c r="L92" s="35">
        <f t="shared" si="3"/>
        <v>0.4762904114832536</v>
      </c>
      <c r="M92" s="35">
        <f>K92/K173</f>
        <v>0.07689301066792996</v>
      </c>
    </row>
    <row r="93" spans="2:13" ht="12.75">
      <c r="B93" s="52" t="s">
        <v>80</v>
      </c>
      <c r="C93" s="52"/>
      <c r="D93" s="52"/>
      <c r="E93" s="53" t="s">
        <v>81</v>
      </c>
      <c r="F93" s="53"/>
      <c r="G93" s="53"/>
      <c r="H93" s="13"/>
      <c r="I93" s="11">
        <v>469154.37</v>
      </c>
      <c r="J93" s="11">
        <v>980000</v>
      </c>
      <c r="K93" s="11">
        <v>455829.44</v>
      </c>
      <c r="L93" s="21">
        <f t="shared" si="3"/>
        <v>0.46513208163265307</v>
      </c>
      <c r="M93" s="21">
        <f>K93/K173</f>
        <v>0.07042082481758052</v>
      </c>
    </row>
    <row r="94" spans="2:13" ht="12.75">
      <c r="B94" s="52" t="s">
        <v>82</v>
      </c>
      <c r="C94" s="52"/>
      <c r="D94" s="52"/>
      <c r="E94" s="53" t="s">
        <v>83</v>
      </c>
      <c r="F94" s="53"/>
      <c r="G94" s="53"/>
      <c r="H94" s="13"/>
      <c r="I94" s="11">
        <v>161</v>
      </c>
      <c r="J94" s="11">
        <v>500</v>
      </c>
      <c r="K94" s="11">
        <v>95</v>
      </c>
      <c r="L94" s="21">
        <f t="shared" si="3"/>
        <v>0.19</v>
      </c>
      <c r="M94" s="21">
        <v>0</v>
      </c>
    </row>
    <row r="95" spans="2:13" ht="12.75">
      <c r="B95" s="52" t="s">
        <v>84</v>
      </c>
      <c r="C95" s="52"/>
      <c r="D95" s="52"/>
      <c r="E95" s="53" t="s">
        <v>85</v>
      </c>
      <c r="F95" s="53"/>
      <c r="G95" s="53"/>
      <c r="H95" s="13"/>
      <c r="I95" s="11">
        <v>6139</v>
      </c>
      <c r="J95" s="11">
        <v>6800</v>
      </c>
      <c r="K95" s="11">
        <v>5617</v>
      </c>
      <c r="L95" s="21">
        <f t="shared" si="3"/>
        <v>0.8260294117647059</v>
      </c>
      <c r="M95" s="21">
        <f>K95/K173</f>
        <v>0.0008677670599782888</v>
      </c>
    </row>
    <row r="96" spans="2:13" ht="12.75">
      <c r="B96" s="52" t="s">
        <v>90</v>
      </c>
      <c r="C96" s="52"/>
      <c r="D96" s="52"/>
      <c r="E96" s="53" t="s">
        <v>91</v>
      </c>
      <c r="F96" s="53"/>
      <c r="G96" s="53"/>
      <c r="H96" s="13"/>
      <c r="I96" s="11">
        <v>675</v>
      </c>
      <c r="J96" s="11">
        <v>0</v>
      </c>
      <c r="K96" s="11">
        <v>0</v>
      </c>
      <c r="L96" s="21" t="s">
        <v>11</v>
      </c>
      <c r="M96" s="21" t="s">
        <v>11</v>
      </c>
    </row>
    <row r="97" spans="2:13" ht="24.75" customHeight="1">
      <c r="B97" s="52" t="s">
        <v>96</v>
      </c>
      <c r="C97" s="52"/>
      <c r="D97" s="52"/>
      <c r="E97" s="50" t="s">
        <v>97</v>
      </c>
      <c r="F97" s="50"/>
      <c r="G97" s="50"/>
      <c r="H97" s="13"/>
      <c r="I97" s="11">
        <v>27630</v>
      </c>
      <c r="J97" s="11">
        <v>45000</v>
      </c>
      <c r="K97" s="11">
        <v>34719</v>
      </c>
      <c r="L97" s="21" t="s">
        <v>11</v>
      </c>
      <c r="M97" s="21">
        <f>K97/K173</f>
        <v>0.005363718097807764</v>
      </c>
    </row>
    <row r="98" spans="2:13" ht="12.75">
      <c r="B98" s="52" t="s">
        <v>86</v>
      </c>
      <c r="C98" s="52"/>
      <c r="D98" s="52"/>
      <c r="E98" s="53" t="s">
        <v>87</v>
      </c>
      <c r="F98" s="53"/>
      <c r="G98" s="53"/>
      <c r="H98" s="13"/>
      <c r="I98" s="11">
        <v>0</v>
      </c>
      <c r="J98" s="11">
        <v>2500</v>
      </c>
      <c r="K98" s="11">
        <v>4</v>
      </c>
      <c r="L98" s="21">
        <f t="shared" si="3"/>
        <v>0.0016</v>
      </c>
      <c r="M98" s="21">
        <f>K98/K173</f>
        <v>6.179576713393547E-07</v>
      </c>
    </row>
    <row r="99" spans="2:13" ht="19.5" customHeight="1">
      <c r="B99" s="52" t="s">
        <v>46</v>
      </c>
      <c r="C99" s="52"/>
      <c r="D99" s="52"/>
      <c r="E99" s="53" t="s">
        <v>47</v>
      </c>
      <c r="F99" s="53"/>
      <c r="G99" s="53"/>
      <c r="H99" s="13"/>
      <c r="I99" s="11">
        <v>112</v>
      </c>
      <c r="J99" s="11">
        <v>10000</v>
      </c>
      <c r="K99" s="11">
        <v>1441.44</v>
      </c>
      <c r="L99" s="21">
        <f t="shared" si="3"/>
        <v>0.144144</v>
      </c>
      <c r="M99" s="21">
        <f>K99/K173</f>
        <v>0.00022268722644384984</v>
      </c>
    </row>
    <row r="100" spans="2:13" ht="12" customHeight="1">
      <c r="B100" s="52" t="s">
        <v>32</v>
      </c>
      <c r="C100" s="52"/>
      <c r="D100" s="52"/>
      <c r="E100" s="53" t="s">
        <v>33</v>
      </c>
      <c r="F100" s="53"/>
      <c r="G100" s="53"/>
      <c r="H100" s="13"/>
      <c r="I100" s="11">
        <v>0</v>
      </c>
      <c r="J100" s="11">
        <v>200</v>
      </c>
      <c r="K100" s="11">
        <v>17.6</v>
      </c>
      <c r="L100" s="23" t="s">
        <v>11</v>
      </c>
      <c r="M100" s="21">
        <f>K100/K173</f>
        <v>2.7190137538931606E-06</v>
      </c>
    </row>
    <row r="101" spans="2:13" ht="52.5" customHeight="1">
      <c r="B101" s="45" t="s">
        <v>88</v>
      </c>
      <c r="C101" s="45"/>
      <c r="D101" s="45"/>
      <c r="E101" s="54" t="s">
        <v>89</v>
      </c>
      <c r="F101" s="54"/>
      <c r="G101" s="54"/>
      <c r="H101" s="4"/>
      <c r="I101" s="11">
        <f>SUM(I102:I113)</f>
        <v>458453.8500000001</v>
      </c>
      <c r="J101" s="11">
        <f>SUM(J102:J113)</f>
        <v>1064000</v>
      </c>
      <c r="K101" s="11">
        <f>SUM(K102:K113)</f>
        <v>499471.9499999999</v>
      </c>
      <c r="L101" s="20">
        <f aca="true" t="shared" si="5" ref="L101:L123">K101/J101</f>
        <v>0.4694285244360901</v>
      </c>
      <c r="M101" s="20">
        <f>K101/K173</f>
        <v>0.07716313078033163</v>
      </c>
    </row>
    <row r="102" spans="2:13" ht="12.75">
      <c r="B102" s="52" t="s">
        <v>80</v>
      </c>
      <c r="C102" s="52"/>
      <c r="D102" s="52"/>
      <c r="E102" s="53" t="s">
        <v>81</v>
      </c>
      <c r="F102" s="53"/>
      <c r="G102" s="53"/>
      <c r="H102" s="13"/>
      <c r="I102" s="11">
        <v>313069.09</v>
      </c>
      <c r="J102" s="11">
        <v>800000</v>
      </c>
      <c r="K102" s="11">
        <v>371176.79</v>
      </c>
      <c r="L102" s="21">
        <f t="shared" si="5"/>
        <v>0.4639709875</v>
      </c>
      <c r="M102" s="21">
        <f>K102/K173</f>
        <v>0.057342886200904164</v>
      </c>
    </row>
    <row r="103" spans="2:13" ht="12.75">
      <c r="B103" s="52" t="s">
        <v>82</v>
      </c>
      <c r="C103" s="52"/>
      <c r="D103" s="52"/>
      <c r="E103" s="53" t="s">
        <v>83</v>
      </c>
      <c r="F103" s="53"/>
      <c r="G103" s="53"/>
      <c r="H103" s="13"/>
      <c r="I103" s="11">
        <v>4436.18</v>
      </c>
      <c r="J103" s="11">
        <v>7000</v>
      </c>
      <c r="K103" s="11">
        <v>2943.86</v>
      </c>
      <c r="L103" s="21">
        <f t="shared" si="5"/>
        <v>0.4205514285714286</v>
      </c>
      <c r="M103" s="21">
        <f>K103/K173</f>
        <v>0.00045479521758726816</v>
      </c>
    </row>
    <row r="104" spans="2:13" ht="12.75">
      <c r="B104" s="52" t="s">
        <v>84</v>
      </c>
      <c r="C104" s="52"/>
      <c r="D104" s="52"/>
      <c r="E104" s="53" t="s">
        <v>85</v>
      </c>
      <c r="F104" s="53"/>
      <c r="G104" s="53"/>
      <c r="H104" s="13"/>
      <c r="I104" s="11">
        <v>761</v>
      </c>
      <c r="J104" s="11">
        <v>3000</v>
      </c>
      <c r="K104" s="11">
        <v>872</v>
      </c>
      <c r="L104" s="21">
        <f t="shared" si="5"/>
        <v>0.2906666666666667</v>
      </c>
      <c r="M104" s="21">
        <f>K104/K173</f>
        <v>0.00013471477235197933</v>
      </c>
    </row>
    <row r="105" spans="2:13" ht="12.75">
      <c r="B105" s="52" t="s">
        <v>90</v>
      </c>
      <c r="C105" s="52"/>
      <c r="D105" s="52"/>
      <c r="E105" s="53" t="s">
        <v>91</v>
      </c>
      <c r="F105" s="53"/>
      <c r="G105" s="53"/>
      <c r="H105" s="13"/>
      <c r="I105" s="11">
        <v>49035.96</v>
      </c>
      <c r="J105" s="11">
        <v>70000</v>
      </c>
      <c r="K105" s="11">
        <v>35256.6</v>
      </c>
      <c r="L105" s="21">
        <f t="shared" si="5"/>
        <v>0.5036657142857143</v>
      </c>
      <c r="M105" s="21">
        <f>K105/K173</f>
        <v>0.005446771608835772</v>
      </c>
    </row>
    <row r="106" spans="2:13" ht="12.75">
      <c r="B106" s="52" t="s">
        <v>92</v>
      </c>
      <c r="C106" s="52"/>
      <c r="D106" s="52"/>
      <c r="E106" s="53" t="s">
        <v>93</v>
      </c>
      <c r="F106" s="53"/>
      <c r="G106" s="53"/>
      <c r="H106" s="13"/>
      <c r="I106" s="11">
        <v>12609.9</v>
      </c>
      <c r="J106" s="11">
        <v>20000</v>
      </c>
      <c r="K106" s="11">
        <v>6921.5</v>
      </c>
      <c r="L106" s="21">
        <f t="shared" si="5"/>
        <v>0.346075</v>
      </c>
      <c r="M106" s="21">
        <f>K106/K173</f>
        <v>0.0010692985055438357</v>
      </c>
    </row>
    <row r="107" spans="2:13" ht="12.75">
      <c r="B107" s="52" t="s">
        <v>94</v>
      </c>
      <c r="C107" s="52"/>
      <c r="D107" s="52"/>
      <c r="E107" s="53" t="s">
        <v>95</v>
      </c>
      <c r="F107" s="53"/>
      <c r="G107" s="53"/>
      <c r="H107" s="13"/>
      <c r="I107" s="11">
        <v>1382</v>
      </c>
      <c r="J107" s="11">
        <v>2000</v>
      </c>
      <c r="K107" s="11">
        <v>792</v>
      </c>
      <c r="L107" s="21">
        <f t="shared" si="5"/>
        <v>0.396</v>
      </c>
      <c r="M107" s="21">
        <f>K107/K173</f>
        <v>0.00012235561892519223</v>
      </c>
    </row>
    <row r="108" spans="2:13" ht="24.75" customHeight="1">
      <c r="B108" s="52" t="s">
        <v>96</v>
      </c>
      <c r="C108" s="52"/>
      <c r="D108" s="52"/>
      <c r="E108" s="50" t="s">
        <v>97</v>
      </c>
      <c r="F108" s="50"/>
      <c r="G108" s="50"/>
      <c r="H108" s="13"/>
      <c r="I108" s="11">
        <v>1078</v>
      </c>
      <c r="J108" s="11">
        <v>3000</v>
      </c>
      <c r="K108" s="11">
        <v>735</v>
      </c>
      <c r="L108" s="21">
        <f t="shared" si="5"/>
        <v>0.245</v>
      </c>
      <c r="M108" s="21">
        <f>K108/K173</f>
        <v>0.00011354972210860641</v>
      </c>
    </row>
    <row r="109" spans="2:13" ht="12.75">
      <c r="B109" s="52" t="s">
        <v>98</v>
      </c>
      <c r="C109" s="52"/>
      <c r="D109" s="52"/>
      <c r="E109" s="53" t="s">
        <v>99</v>
      </c>
      <c r="F109" s="53"/>
      <c r="G109" s="53"/>
      <c r="H109" s="13"/>
      <c r="I109" s="11">
        <v>3740</v>
      </c>
      <c r="J109" s="11">
        <v>12000</v>
      </c>
      <c r="K109" s="11">
        <v>7430</v>
      </c>
      <c r="L109" s="21">
        <f t="shared" si="5"/>
        <v>0.6191666666666666</v>
      </c>
      <c r="M109" s="21">
        <f>K109/K173</f>
        <v>0.0011478563745128513</v>
      </c>
    </row>
    <row r="110" spans="2:13" ht="12.75">
      <c r="B110" s="52" t="s">
        <v>86</v>
      </c>
      <c r="C110" s="52"/>
      <c r="D110" s="52"/>
      <c r="E110" s="53" t="s">
        <v>87</v>
      </c>
      <c r="F110" s="53"/>
      <c r="G110" s="53"/>
      <c r="H110" s="13"/>
      <c r="I110" s="11">
        <v>41941.46</v>
      </c>
      <c r="J110" s="11">
        <v>102000</v>
      </c>
      <c r="K110" s="11">
        <v>60561.5</v>
      </c>
      <c r="L110" s="21">
        <f t="shared" si="5"/>
        <v>0.5937401960784314</v>
      </c>
      <c r="M110" s="21">
        <f>K110/K173</f>
        <v>0.009356110878204581</v>
      </c>
    </row>
    <row r="111" spans="2:13" ht="12.75">
      <c r="B111" s="52" t="s">
        <v>100</v>
      </c>
      <c r="C111" s="52"/>
      <c r="D111" s="52"/>
      <c r="E111" s="53" t="s">
        <v>175</v>
      </c>
      <c r="F111" s="53"/>
      <c r="G111" s="53"/>
      <c r="H111" s="13"/>
      <c r="I111" s="11">
        <v>14709.4</v>
      </c>
      <c r="J111" s="11">
        <v>20000</v>
      </c>
      <c r="K111" s="11">
        <v>536</v>
      </c>
      <c r="L111" s="21">
        <f t="shared" si="5"/>
        <v>0.0268</v>
      </c>
      <c r="M111" s="21">
        <f>K111/K173</f>
        <v>8.280632795947352E-05</v>
      </c>
    </row>
    <row r="112" spans="2:13" ht="19.5" customHeight="1">
      <c r="B112" s="52" t="s">
        <v>46</v>
      </c>
      <c r="C112" s="52"/>
      <c r="D112" s="52"/>
      <c r="E112" s="53" t="s">
        <v>47</v>
      </c>
      <c r="F112" s="53"/>
      <c r="G112" s="53"/>
      <c r="H112" s="13"/>
      <c r="I112" s="11">
        <v>15081.06</v>
      </c>
      <c r="J112" s="11">
        <v>23000</v>
      </c>
      <c r="K112" s="11">
        <v>10909.1</v>
      </c>
      <c r="L112" s="21">
        <f t="shared" si="5"/>
        <v>0.47430869565217393</v>
      </c>
      <c r="M112" s="21">
        <f>K112/K173</f>
        <v>0.0016853405081020385</v>
      </c>
    </row>
    <row r="113" spans="2:13" ht="14.25" customHeight="1">
      <c r="B113" s="52" t="s">
        <v>32</v>
      </c>
      <c r="C113" s="52"/>
      <c r="D113" s="52"/>
      <c r="E113" s="53" t="s">
        <v>33</v>
      </c>
      <c r="F113" s="53"/>
      <c r="G113" s="53"/>
      <c r="H113" s="13"/>
      <c r="I113" s="11">
        <v>609.8</v>
      </c>
      <c r="J113" s="11">
        <v>2000</v>
      </c>
      <c r="K113" s="11">
        <v>1337.6</v>
      </c>
      <c r="L113" s="21">
        <f t="shared" si="5"/>
        <v>0.6688</v>
      </c>
      <c r="M113" s="21">
        <f>K113/K173</f>
        <v>0.00020664504529588018</v>
      </c>
    </row>
    <row r="114" spans="2:13" ht="27.75" customHeight="1">
      <c r="B114" s="45" t="s">
        <v>101</v>
      </c>
      <c r="C114" s="45"/>
      <c r="D114" s="45"/>
      <c r="E114" s="54" t="s">
        <v>102</v>
      </c>
      <c r="F114" s="54"/>
      <c r="G114" s="54"/>
      <c r="H114" s="4"/>
      <c r="I114" s="11">
        <f>SUM(I115:I119)</f>
        <v>65488.61</v>
      </c>
      <c r="J114" s="11">
        <f>SUM(J115:J119)</f>
        <v>108000</v>
      </c>
      <c r="K114" s="11">
        <f>SUM(K115:K119)</f>
        <v>87264.8</v>
      </c>
      <c r="L114" s="20">
        <f t="shared" si="5"/>
        <v>0.8080074074074074</v>
      </c>
      <c r="M114" s="20">
        <f>K114/K173</f>
        <v>0.01348148814947363</v>
      </c>
    </row>
    <row r="115" spans="2:13" ht="12.75">
      <c r="B115" s="52" t="s">
        <v>103</v>
      </c>
      <c r="C115" s="52"/>
      <c r="D115" s="52"/>
      <c r="E115" s="53" t="s">
        <v>104</v>
      </c>
      <c r="F115" s="53"/>
      <c r="G115" s="53"/>
      <c r="H115" s="13"/>
      <c r="I115" s="11">
        <v>12246</v>
      </c>
      <c r="J115" s="11">
        <v>20000</v>
      </c>
      <c r="K115" s="11">
        <v>13284</v>
      </c>
      <c r="L115" s="21">
        <f t="shared" si="5"/>
        <v>0.6642</v>
      </c>
      <c r="M115" s="21">
        <f>K115/K173</f>
        <v>0.002052237426517997</v>
      </c>
    </row>
    <row r="116" spans="2:13" ht="12.75">
      <c r="B116" s="52" t="s">
        <v>163</v>
      </c>
      <c r="C116" s="52"/>
      <c r="D116" s="52"/>
      <c r="E116" s="53" t="s">
        <v>164</v>
      </c>
      <c r="F116" s="53"/>
      <c r="G116" s="53"/>
      <c r="H116" s="13"/>
      <c r="I116" s="11">
        <v>5539.39</v>
      </c>
      <c r="J116" s="11">
        <v>17000</v>
      </c>
      <c r="K116" s="11">
        <v>10257.18</v>
      </c>
      <c r="L116" s="21">
        <f>K116/J116</f>
        <v>0.6033635294117647</v>
      </c>
      <c r="M116" s="21">
        <f>K116/K173</f>
        <v>0.0015846257668271505</v>
      </c>
    </row>
    <row r="117" spans="2:13" ht="12.75" customHeight="1">
      <c r="B117" s="52" t="s">
        <v>105</v>
      </c>
      <c r="C117" s="52"/>
      <c r="D117" s="52"/>
      <c r="E117" s="53" t="s">
        <v>106</v>
      </c>
      <c r="F117" s="53"/>
      <c r="G117" s="53"/>
      <c r="H117" s="13"/>
      <c r="I117" s="11">
        <v>45508.56</v>
      </c>
      <c r="J117" s="11">
        <v>66000</v>
      </c>
      <c r="K117" s="11">
        <v>54512.15</v>
      </c>
      <c r="L117" s="21">
        <f t="shared" si="5"/>
        <v>0.8259416666666667</v>
      </c>
      <c r="M117" s="21">
        <f>K117/K173</f>
        <v>0.0084215503184254</v>
      </c>
    </row>
    <row r="118" spans="2:13" ht="24.75" customHeight="1">
      <c r="B118" s="52" t="s">
        <v>107</v>
      </c>
      <c r="C118" s="52"/>
      <c r="D118" s="52"/>
      <c r="E118" s="50" t="s">
        <v>108</v>
      </c>
      <c r="F118" s="50"/>
      <c r="G118" s="50"/>
      <c r="H118" s="13"/>
      <c r="I118" s="11">
        <v>2194.66</v>
      </c>
      <c r="J118" s="11">
        <v>5000</v>
      </c>
      <c r="K118" s="11">
        <v>9182.18</v>
      </c>
      <c r="L118" s="21">
        <f t="shared" si="5"/>
        <v>1.836436</v>
      </c>
      <c r="M118" s="21">
        <f>K118/K173</f>
        <v>0.0014185496426546988</v>
      </c>
    </row>
    <row r="119" spans="2:13" ht="14.25" customHeight="1">
      <c r="B119" s="52" t="s">
        <v>24</v>
      </c>
      <c r="C119" s="52"/>
      <c r="D119" s="52"/>
      <c r="E119" s="50" t="s">
        <v>25</v>
      </c>
      <c r="F119" s="50"/>
      <c r="G119" s="50"/>
      <c r="H119" s="13"/>
      <c r="I119" s="11">
        <v>0</v>
      </c>
      <c r="J119" s="11">
        <v>0</v>
      </c>
      <c r="K119" s="11">
        <v>29.29</v>
      </c>
      <c r="L119" s="21" t="s">
        <v>11</v>
      </c>
      <c r="M119" s="21">
        <f>K119/K173</f>
        <v>4.524995048382424E-06</v>
      </c>
    </row>
    <row r="120" spans="2:13" ht="24" customHeight="1">
      <c r="B120" s="45" t="s">
        <v>109</v>
      </c>
      <c r="C120" s="45"/>
      <c r="D120" s="45"/>
      <c r="E120" s="54" t="s">
        <v>110</v>
      </c>
      <c r="F120" s="54"/>
      <c r="G120" s="54"/>
      <c r="H120" s="4"/>
      <c r="I120" s="11">
        <f>SUM(I121:I122)</f>
        <v>954255.06</v>
      </c>
      <c r="J120" s="11">
        <f>SUM(J121:J122)</f>
        <v>1974594</v>
      </c>
      <c r="K120" s="11">
        <f>SUM(K121:K122)</f>
        <v>788810.65</v>
      </c>
      <c r="L120" s="21">
        <f t="shared" si="5"/>
        <v>0.3994799184034794</v>
      </c>
      <c r="M120" s="21">
        <f>K120/K173</f>
        <v>0.12186289810042068</v>
      </c>
    </row>
    <row r="121" spans="2:13" ht="12.75">
      <c r="B121" s="52" t="s">
        <v>111</v>
      </c>
      <c r="C121" s="52"/>
      <c r="D121" s="52"/>
      <c r="E121" s="53" t="s">
        <v>112</v>
      </c>
      <c r="F121" s="53"/>
      <c r="G121" s="53"/>
      <c r="H121" s="13"/>
      <c r="I121" s="11">
        <v>939617</v>
      </c>
      <c r="J121" s="11">
        <v>1949594</v>
      </c>
      <c r="K121" s="11">
        <v>785722</v>
      </c>
      <c r="L121" s="21">
        <f t="shared" si="5"/>
        <v>0.4030182694448177</v>
      </c>
      <c r="M121" s="21">
        <f>K121/K173</f>
        <v>0.1213857343600251</v>
      </c>
    </row>
    <row r="122" spans="2:13" ht="12.75">
      <c r="B122" s="52" t="s">
        <v>113</v>
      </c>
      <c r="C122" s="52"/>
      <c r="D122" s="52"/>
      <c r="E122" s="53" t="s">
        <v>114</v>
      </c>
      <c r="F122" s="53"/>
      <c r="G122" s="53"/>
      <c r="H122" s="13"/>
      <c r="I122" s="11">
        <v>14638.06</v>
      </c>
      <c r="J122" s="11">
        <v>25000</v>
      </c>
      <c r="K122" s="11">
        <v>3088.65</v>
      </c>
      <c r="L122" s="36">
        <f t="shared" si="5"/>
        <v>0.123546</v>
      </c>
      <c r="M122" s="36">
        <f>K122/K173</f>
        <v>0.00047716374039557445</v>
      </c>
    </row>
    <row r="123" spans="2:13" ht="27.75" customHeight="1">
      <c r="B123" s="45" t="s">
        <v>115</v>
      </c>
      <c r="C123" s="45"/>
      <c r="D123" s="45"/>
      <c r="E123" s="54" t="s">
        <v>116</v>
      </c>
      <c r="F123" s="54"/>
      <c r="G123" s="54"/>
      <c r="H123" s="4"/>
      <c r="I123" s="11">
        <f>SUM(I124:I124)</f>
        <v>1385.48</v>
      </c>
      <c r="J123" s="11">
        <f>SUM(J124:J124)</f>
        <v>2600</v>
      </c>
      <c r="K123" s="11">
        <f>SUM(K124:K124)</f>
        <v>0</v>
      </c>
      <c r="L123" s="94">
        <f t="shared" si="5"/>
        <v>0</v>
      </c>
      <c r="M123" s="35">
        <f>K123/K173</f>
        <v>0</v>
      </c>
    </row>
    <row r="124" spans="2:13" ht="12.75">
      <c r="B124" s="52" t="s">
        <v>32</v>
      </c>
      <c r="C124" s="52"/>
      <c r="D124" s="52"/>
      <c r="E124" s="53" t="s">
        <v>33</v>
      </c>
      <c r="F124" s="53"/>
      <c r="G124" s="53"/>
      <c r="H124" s="13"/>
      <c r="I124" s="11">
        <v>1385.48</v>
      </c>
      <c r="J124" s="11">
        <v>2600</v>
      </c>
      <c r="K124" s="11">
        <v>0</v>
      </c>
      <c r="L124" s="21" t="s">
        <v>11</v>
      </c>
      <c r="M124" s="21">
        <f>K124/K173</f>
        <v>0</v>
      </c>
    </row>
    <row r="125" spans="2:13" ht="12.75">
      <c r="B125" s="47" t="s">
        <v>117</v>
      </c>
      <c r="C125" s="47"/>
      <c r="D125" s="47"/>
      <c r="E125" s="62" t="s">
        <v>189</v>
      </c>
      <c r="F125" s="62"/>
      <c r="G125" s="62"/>
      <c r="H125" s="8"/>
      <c r="I125" s="9">
        <f>SUM(I126,I128,I130)</f>
        <v>1869881</v>
      </c>
      <c r="J125" s="9">
        <f>SUM(J126,J128,J130)</f>
        <v>4265052</v>
      </c>
      <c r="K125" s="9">
        <f>SUM(K126,K128,K130)</f>
        <v>2493036</v>
      </c>
      <c r="L125" s="22">
        <f aca="true" t="shared" si="6" ref="L125:L163">K125/J125</f>
        <v>0.5845265192546304</v>
      </c>
      <c r="M125" s="22">
        <f>K125/K173</f>
        <v>0.3851476802812948</v>
      </c>
    </row>
    <row r="126" spans="2:13" ht="27" customHeight="1">
      <c r="B126" s="45" t="s">
        <v>118</v>
      </c>
      <c r="C126" s="45"/>
      <c r="D126" s="45"/>
      <c r="E126" s="54" t="s">
        <v>119</v>
      </c>
      <c r="F126" s="54"/>
      <c r="G126" s="54"/>
      <c r="H126" s="4"/>
      <c r="I126" s="11">
        <f>SUM(I127)</f>
        <v>1285641</v>
      </c>
      <c r="J126" s="11">
        <f>SUM(J127)</f>
        <v>2969977</v>
      </c>
      <c r="K126" s="11">
        <f>SUM(K127)</f>
        <v>1827680</v>
      </c>
      <c r="L126" s="20">
        <f t="shared" si="6"/>
        <v>0.6153852369900508</v>
      </c>
      <c r="M126" s="20">
        <f>K126/K173</f>
        <v>0.2823572191883779</v>
      </c>
    </row>
    <row r="127" spans="2:13" ht="14.25" customHeight="1">
      <c r="B127" s="41" t="s">
        <v>120</v>
      </c>
      <c r="C127" s="41"/>
      <c r="D127" s="41"/>
      <c r="E127" s="53" t="s">
        <v>121</v>
      </c>
      <c r="F127" s="53"/>
      <c r="G127" s="53"/>
      <c r="H127" s="13"/>
      <c r="I127" s="11">
        <v>1285641</v>
      </c>
      <c r="J127" s="11">
        <v>2969977</v>
      </c>
      <c r="K127" s="11">
        <v>1827680</v>
      </c>
      <c r="L127" s="21">
        <f t="shared" si="6"/>
        <v>0.6153852369900508</v>
      </c>
      <c r="M127" s="21">
        <f>K127/K173</f>
        <v>0.2823572191883779</v>
      </c>
    </row>
    <row r="128" spans="2:13" ht="14.25" customHeight="1">
      <c r="B128" s="45" t="s">
        <v>122</v>
      </c>
      <c r="C128" s="45"/>
      <c r="D128" s="45"/>
      <c r="E128" s="46" t="s">
        <v>123</v>
      </c>
      <c r="F128" s="46"/>
      <c r="G128" s="46"/>
      <c r="H128" s="4"/>
      <c r="I128" s="11">
        <f>SUM(I129)</f>
        <v>576240</v>
      </c>
      <c r="J128" s="11">
        <f>SUM(J129)</f>
        <v>1259437</v>
      </c>
      <c r="K128" s="11">
        <f>SUM(K129)</f>
        <v>629718</v>
      </c>
      <c r="L128" s="20">
        <f t="shared" si="6"/>
        <v>0.49999960299721224</v>
      </c>
      <c r="M128" s="20">
        <f>K128/K173</f>
        <v>0.09728476722011893</v>
      </c>
    </row>
    <row r="129" spans="2:13" ht="15" customHeight="1">
      <c r="B129" s="41" t="s">
        <v>120</v>
      </c>
      <c r="C129" s="41"/>
      <c r="D129" s="41"/>
      <c r="E129" s="53" t="s">
        <v>121</v>
      </c>
      <c r="F129" s="53"/>
      <c r="G129" s="53"/>
      <c r="H129" s="13"/>
      <c r="I129" s="11">
        <v>576240</v>
      </c>
      <c r="J129" s="11">
        <v>1259437</v>
      </c>
      <c r="K129" s="11">
        <v>629718</v>
      </c>
      <c r="L129" s="21">
        <f t="shared" si="6"/>
        <v>0.49999960299721224</v>
      </c>
      <c r="M129" s="21">
        <f>K129/K173</f>
        <v>0.09728476722011893</v>
      </c>
    </row>
    <row r="130" spans="2:13" ht="13.5" customHeight="1">
      <c r="B130" s="45" t="s">
        <v>124</v>
      </c>
      <c r="C130" s="45"/>
      <c r="D130" s="45"/>
      <c r="E130" s="46" t="s">
        <v>125</v>
      </c>
      <c r="F130" s="46"/>
      <c r="G130" s="46"/>
      <c r="H130" s="4"/>
      <c r="I130" s="11">
        <f>SUM(I131:I132)</f>
        <v>8000</v>
      </c>
      <c r="J130" s="11">
        <f>SUM(J131:J132)</f>
        <v>35638</v>
      </c>
      <c r="K130" s="11">
        <f>SUM(K131:K132)</f>
        <v>35638</v>
      </c>
      <c r="L130" s="21">
        <f t="shared" si="6"/>
        <v>1</v>
      </c>
      <c r="M130" s="21">
        <f>K130/K173</f>
        <v>0.0055056938727979805</v>
      </c>
    </row>
    <row r="131" spans="2:13" ht="33.75" customHeight="1">
      <c r="B131" s="41" t="s">
        <v>126</v>
      </c>
      <c r="C131" s="41"/>
      <c r="D131" s="41"/>
      <c r="E131" s="50" t="s">
        <v>192</v>
      </c>
      <c r="F131" s="50"/>
      <c r="G131" s="50"/>
      <c r="H131" s="4"/>
      <c r="I131" s="11">
        <v>8000</v>
      </c>
      <c r="J131" s="11">
        <v>0</v>
      </c>
      <c r="K131" s="11">
        <v>0</v>
      </c>
      <c r="L131" s="21" t="s">
        <v>11</v>
      </c>
      <c r="M131" s="20" t="s">
        <v>11</v>
      </c>
    </row>
    <row r="132" spans="2:13" ht="15" customHeight="1">
      <c r="B132" s="41" t="s">
        <v>190</v>
      </c>
      <c r="C132" s="41"/>
      <c r="D132" s="41"/>
      <c r="E132" s="50" t="s">
        <v>191</v>
      </c>
      <c r="F132" s="50"/>
      <c r="G132" s="50"/>
      <c r="H132" s="13"/>
      <c r="I132" s="11">
        <v>0</v>
      </c>
      <c r="J132" s="11">
        <v>35638</v>
      </c>
      <c r="K132" s="11">
        <v>35638</v>
      </c>
      <c r="L132" s="21">
        <f t="shared" si="6"/>
        <v>1</v>
      </c>
      <c r="M132" s="20">
        <f>K132/K173</f>
        <v>0.0055056938727979805</v>
      </c>
    </row>
    <row r="133" spans="2:13" ht="12.75">
      <c r="B133" s="47" t="s">
        <v>128</v>
      </c>
      <c r="C133" s="47"/>
      <c r="D133" s="47"/>
      <c r="E133" s="62" t="s">
        <v>129</v>
      </c>
      <c r="F133" s="62"/>
      <c r="G133" s="62"/>
      <c r="H133" s="8"/>
      <c r="I133" s="9">
        <f>SUM(I134,I138)</f>
        <v>162.61</v>
      </c>
      <c r="J133" s="9">
        <f>SUM(J134,J138)</f>
        <v>1215</v>
      </c>
      <c r="K133" s="9">
        <f>SUM(K134,K138)</f>
        <v>121.58999999999999</v>
      </c>
      <c r="L133" s="22">
        <f t="shared" si="6"/>
        <v>0.10007407407407407</v>
      </c>
      <c r="M133" s="22">
        <f>K133/K173</f>
        <v>1.8784368314538033E-05</v>
      </c>
    </row>
    <row r="134" spans="2:13" ht="16.5" customHeight="1">
      <c r="B134" s="45" t="s">
        <v>130</v>
      </c>
      <c r="C134" s="45"/>
      <c r="D134" s="45"/>
      <c r="E134" s="46" t="s">
        <v>131</v>
      </c>
      <c r="F134" s="46"/>
      <c r="G134" s="46"/>
      <c r="H134" s="4"/>
      <c r="I134" s="11">
        <f>SUM(I135:I137)</f>
        <v>161.36</v>
      </c>
      <c r="J134" s="11">
        <f>SUM(J135:J137)</f>
        <v>1210</v>
      </c>
      <c r="K134" s="11">
        <f>SUM(K135:K137)</f>
        <v>120.53999999999999</v>
      </c>
      <c r="L134" s="20">
        <f t="shared" si="6"/>
        <v>0.0996198347107438</v>
      </c>
      <c r="M134" s="20">
        <f>K134/K173</f>
        <v>1.8622154425811452E-05</v>
      </c>
    </row>
    <row r="135" spans="2:13" ht="12.75">
      <c r="B135" s="52" t="s">
        <v>132</v>
      </c>
      <c r="C135" s="52"/>
      <c r="D135" s="52"/>
      <c r="E135" s="53" t="s">
        <v>133</v>
      </c>
      <c r="F135" s="53"/>
      <c r="G135" s="53"/>
      <c r="H135" s="13"/>
      <c r="I135" s="11">
        <v>79</v>
      </c>
      <c r="J135" s="11">
        <v>200</v>
      </c>
      <c r="K135" s="11">
        <v>18</v>
      </c>
      <c r="L135" s="20">
        <f t="shared" si="6"/>
        <v>0.09</v>
      </c>
      <c r="M135" s="21" t="s">
        <v>11</v>
      </c>
    </row>
    <row r="136" spans="2:13" ht="12.75">
      <c r="B136" s="52" t="s">
        <v>24</v>
      </c>
      <c r="C136" s="52"/>
      <c r="D136" s="52"/>
      <c r="E136" s="53" t="s">
        <v>25</v>
      </c>
      <c r="F136" s="53"/>
      <c r="G136" s="53"/>
      <c r="H136" s="13"/>
      <c r="I136" s="11">
        <v>1.36</v>
      </c>
      <c r="J136" s="11">
        <v>10</v>
      </c>
      <c r="K136" s="11">
        <v>1.54</v>
      </c>
      <c r="L136" s="20">
        <f t="shared" si="6"/>
        <v>0.154</v>
      </c>
      <c r="M136" s="21">
        <f>K136/K173</f>
        <v>2.3791370346565155E-07</v>
      </c>
    </row>
    <row r="137" spans="2:13" ht="12.75">
      <c r="B137" s="52" t="s">
        <v>32</v>
      </c>
      <c r="C137" s="52"/>
      <c r="D137" s="52"/>
      <c r="E137" s="53" t="s">
        <v>33</v>
      </c>
      <c r="F137" s="53"/>
      <c r="G137" s="53"/>
      <c r="H137" s="13"/>
      <c r="I137" s="11">
        <v>81</v>
      </c>
      <c r="J137" s="11">
        <v>1000</v>
      </c>
      <c r="K137" s="11">
        <v>101</v>
      </c>
      <c r="L137" s="20">
        <f t="shared" si="6"/>
        <v>0.101</v>
      </c>
      <c r="M137" s="21">
        <f>K137/K173</f>
        <v>1.5603431201318703E-05</v>
      </c>
    </row>
    <row r="138" spans="2:13" ht="16.5" customHeight="1">
      <c r="B138" s="45" t="s">
        <v>137</v>
      </c>
      <c r="C138" s="45"/>
      <c r="D138" s="45"/>
      <c r="E138" s="46" t="s">
        <v>138</v>
      </c>
      <c r="F138" s="46"/>
      <c r="G138" s="46"/>
      <c r="H138" s="4"/>
      <c r="I138" s="11">
        <f>SUM(I139:I139)</f>
        <v>1.25</v>
      </c>
      <c r="J138" s="11">
        <f>SUM(J139:J139)</f>
        <v>5</v>
      </c>
      <c r="K138" s="11">
        <f>SUM(K139:K139)</f>
        <v>1.05</v>
      </c>
      <c r="L138" s="20" t="s">
        <v>11</v>
      </c>
      <c r="M138" s="20">
        <f>K138/K173</f>
        <v>1.622138887265806E-07</v>
      </c>
    </row>
    <row r="139" spans="2:13" ht="12.75">
      <c r="B139" s="52" t="s">
        <v>24</v>
      </c>
      <c r="C139" s="52"/>
      <c r="D139" s="52"/>
      <c r="E139" s="53" t="s">
        <v>25</v>
      </c>
      <c r="F139" s="53"/>
      <c r="G139" s="53"/>
      <c r="H139" s="13"/>
      <c r="I139" s="11">
        <v>1.25</v>
      </c>
      <c r="J139" s="11">
        <v>5</v>
      </c>
      <c r="K139" s="11">
        <v>1.05</v>
      </c>
      <c r="L139" s="20" t="s">
        <v>11</v>
      </c>
      <c r="M139" s="21">
        <f>K139/K173</f>
        <v>1.622138887265806E-07</v>
      </c>
    </row>
    <row r="140" spans="2:13" ht="12.75">
      <c r="B140" s="47" t="s">
        <v>139</v>
      </c>
      <c r="C140" s="47"/>
      <c r="D140" s="47"/>
      <c r="E140" s="62" t="s">
        <v>140</v>
      </c>
      <c r="F140" s="62"/>
      <c r="G140" s="62"/>
      <c r="H140" s="8"/>
      <c r="I140" s="9">
        <f>SUM(I141,I145,I148,I151,I153,I162,I160,)</f>
        <v>801390.1300000001</v>
      </c>
      <c r="J140" s="9">
        <f>SUM(J141,J145,J148,J151,J153,J162,J160,)</f>
        <v>1786081.56</v>
      </c>
      <c r="K140" s="9">
        <f>SUM(K141,K145,K148,K151,K153,K162,K160,)</f>
        <v>990898.4600000001</v>
      </c>
      <c r="L140" s="22">
        <f t="shared" si="6"/>
        <v>0.5547890321425187</v>
      </c>
      <c r="M140" s="22">
        <f>K140/K173</f>
        <v>0.1530833262188382</v>
      </c>
    </row>
    <row r="141" spans="2:13" ht="38.25" customHeight="1">
      <c r="B141" s="45" t="s">
        <v>141</v>
      </c>
      <c r="C141" s="45"/>
      <c r="D141" s="45"/>
      <c r="E141" s="54" t="s">
        <v>142</v>
      </c>
      <c r="F141" s="54"/>
      <c r="G141" s="54"/>
      <c r="H141" s="4"/>
      <c r="I141" s="11">
        <f>SUM(I142:I144)</f>
        <v>519709.59</v>
      </c>
      <c r="J141" s="11">
        <f>SUM(J142:J144)</f>
        <v>1142000</v>
      </c>
      <c r="K141" s="11">
        <f>SUM(K142:K144)</f>
        <v>556692.2100000001</v>
      </c>
      <c r="L141" s="21">
        <f t="shared" si="6"/>
        <v>0.4874712872154116</v>
      </c>
      <c r="M141" s="21">
        <f>K141/K173</f>
        <v>0.08600305543608976</v>
      </c>
    </row>
    <row r="142" spans="2:13" ht="25.5" customHeight="1">
      <c r="B142" s="52" t="s">
        <v>174</v>
      </c>
      <c r="C142" s="52"/>
      <c r="D142" s="52"/>
      <c r="E142" s="42" t="s">
        <v>176</v>
      </c>
      <c r="F142" s="43"/>
      <c r="G142" s="44"/>
      <c r="H142" s="4"/>
      <c r="I142" s="11">
        <v>0</v>
      </c>
      <c r="J142" s="11">
        <v>6000</v>
      </c>
      <c r="K142" s="11">
        <v>5299.03</v>
      </c>
      <c r="L142" s="21">
        <f>K142/J142</f>
        <v>0.8831716666666666</v>
      </c>
      <c r="M142" s="21">
        <f>K142/K173</f>
        <v>0.0008186440597893451</v>
      </c>
    </row>
    <row r="143" spans="2:13" ht="40.5" customHeight="1">
      <c r="B143" s="41" t="s">
        <v>12</v>
      </c>
      <c r="C143" s="41"/>
      <c r="D143" s="41"/>
      <c r="E143" s="50" t="s">
        <v>13</v>
      </c>
      <c r="F143" s="50"/>
      <c r="G143" s="50"/>
      <c r="H143" s="13"/>
      <c r="I143" s="11">
        <v>515900</v>
      </c>
      <c r="J143" s="11">
        <v>1129000</v>
      </c>
      <c r="K143" s="11">
        <v>550000</v>
      </c>
      <c r="L143" s="21">
        <f t="shared" si="6"/>
        <v>0.4871567759078831</v>
      </c>
      <c r="M143" s="21">
        <f>K143/K173</f>
        <v>0.08496917980916126</v>
      </c>
    </row>
    <row r="144" spans="2:13" ht="37.5" customHeight="1">
      <c r="B144" s="41" t="s">
        <v>58</v>
      </c>
      <c r="C144" s="41"/>
      <c r="D144" s="41"/>
      <c r="E144" s="50" t="s">
        <v>143</v>
      </c>
      <c r="F144" s="50"/>
      <c r="G144" s="50"/>
      <c r="H144" s="13"/>
      <c r="I144" s="11">
        <v>3809.59</v>
      </c>
      <c r="J144" s="11">
        <v>7000</v>
      </c>
      <c r="K144" s="11">
        <v>1393.18</v>
      </c>
      <c r="L144" s="36">
        <f t="shared" si="6"/>
        <v>0.1990257142857143</v>
      </c>
      <c r="M144" s="36">
        <f>K144/K173</f>
        <v>0.00021523156713914053</v>
      </c>
    </row>
    <row r="145" spans="2:13" ht="53.25" customHeight="1">
      <c r="B145" s="45" t="s">
        <v>144</v>
      </c>
      <c r="C145" s="45"/>
      <c r="D145" s="45"/>
      <c r="E145" s="54" t="s">
        <v>145</v>
      </c>
      <c r="F145" s="54"/>
      <c r="G145" s="54"/>
      <c r="H145" s="4"/>
      <c r="I145" s="11">
        <f>SUM(I146:I147)</f>
        <v>8400</v>
      </c>
      <c r="J145" s="11">
        <f>SUM(J146:J147)</f>
        <v>16800</v>
      </c>
      <c r="K145" s="11">
        <f>SUM(K146:K147)</f>
        <v>9600</v>
      </c>
      <c r="L145" s="94">
        <f t="shared" si="6"/>
        <v>0.5714285714285714</v>
      </c>
      <c r="M145" s="35">
        <f>K145/K173</f>
        <v>0.0014830984112144511</v>
      </c>
    </row>
    <row r="146" spans="2:13" ht="53.25" customHeight="1">
      <c r="B146" s="41" t="s">
        <v>12</v>
      </c>
      <c r="C146" s="41"/>
      <c r="D146" s="41"/>
      <c r="E146" s="50" t="s">
        <v>13</v>
      </c>
      <c r="F146" s="50"/>
      <c r="G146" s="50"/>
      <c r="H146" s="4"/>
      <c r="I146" s="11">
        <v>8400</v>
      </c>
      <c r="J146" s="11">
        <v>3600</v>
      </c>
      <c r="K146" s="11">
        <v>2500</v>
      </c>
      <c r="L146" s="21">
        <f>K146/J146</f>
        <v>0.6944444444444444</v>
      </c>
      <c r="M146" s="21">
        <f>K146/K173</f>
        <v>0.00038622354458709666</v>
      </c>
    </row>
    <row r="147" spans="2:13" ht="26.25" customHeight="1">
      <c r="B147" s="41" t="s">
        <v>126</v>
      </c>
      <c r="C147" s="41"/>
      <c r="D147" s="41"/>
      <c r="E147" s="51" t="s">
        <v>127</v>
      </c>
      <c r="F147" s="51"/>
      <c r="G147" s="51"/>
      <c r="H147" s="13"/>
      <c r="I147" s="11">
        <v>0</v>
      </c>
      <c r="J147" s="11">
        <v>13200</v>
      </c>
      <c r="K147" s="11">
        <v>7100</v>
      </c>
      <c r="L147" s="21">
        <f t="shared" si="6"/>
        <v>0.5378787878787878</v>
      </c>
      <c r="M147" s="21">
        <f>K147/K173</f>
        <v>0.0010968748666273546</v>
      </c>
    </row>
    <row r="148" spans="2:13" ht="27" customHeight="1">
      <c r="B148" s="45" t="s">
        <v>146</v>
      </c>
      <c r="C148" s="45"/>
      <c r="D148" s="45"/>
      <c r="E148" s="54" t="s">
        <v>147</v>
      </c>
      <c r="F148" s="54"/>
      <c r="G148" s="54"/>
      <c r="H148" s="4"/>
      <c r="I148" s="11">
        <f>SUM(I149:I150)</f>
        <v>150200</v>
      </c>
      <c r="J148" s="11">
        <f>SUM(J149:J150)</f>
        <v>144000</v>
      </c>
      <c r="K148" s="11">
        <f>SUM(K149:K150)</f>
        <v>114000</v>
      </c>
      <c r="L148" s="20">
        <f t="shared" si="6"/>
        <v>0.7916666666666666</v>
      </c>
      <c r="M148" s="20">
        <f>K148/K173</f>
        <v>0.017611793633171606</v>
      </c>
    </row>
    <row r="149" spans="2:13" ht="36" customHeight="1">
      <c r="B149" s="41" t="s">
        <v>12</v>
      </c>
      <c r="C149" s="41"/>
      <c r="D149" s="41"/>
      <c r="E149" s="51" t="s">
        <v>13</v>
      </c>
      <c r="F149" s="51"/>
      <c r="G149" s="51"/>
      <c r="H149" s="13"/>
      <c r="I149" s="11">
        <v>69800</v>
      </c>
      <c r="J149" s="11">
        <v>0</v>
      </c>
      <c r="K149" s="11">
        <v>0</v>
      </c>
      <c r="L149" s="21" t="s">
        <v>11</v>
      </c>
      <c r="M149" s="21">
        <f>K149/K173</f>
        <v>0</v>
      </c>
    </row>
    <row r="150" spans="2:13" ht="23.25" customHeight="1">
      <c r="B150" s="41" t="s">
        <v>126</v>
      </c>
      <c r="C150" s="41"/>
      <c r="D150" s="41"/>
      <c r="E150" s="51" t="s">
        <v>127</v>
      </c>
      <c r="F150" s="51"/>
      <c r="G150" s="51"/>
      <c r="H150" s="13"/>
      <c r="I150" s="11">
        <v>80400</v>
      </c>
      <c r="J150" s="11">
        <v>144000</v>
      </c>
      <c r="K150" s="11">
        <v>114000</v>
      </c>
      <c r="L150" s="21">
        <f t="shared" si="6"/>
        <v>0.7916666666666666</v>
      </c>
      <c r="M150" s="21">
        <f>K150/K173</f>
        <v>0.017611793633171606</v>
      </c>
    </row>
    <row r="151" spans="2:13" ht="12.75" customHeight="1">
      <c r="B151" s="45" t="s">
        <v>177</v>
      </c>
      <c r="C151" s="45"/>
      <c r="D151" s="45"/>
      <c r="E151" s="46" t="s">
        <v>178</v>
      </c>
      <c r="F151" s="46"/>
      <c r="G151" s="46"/>
      <c r="H151" s="13"/>
      <c r="I151" s="11">
        <f>SUM(I152)</f>
        <v>0</v>
      </c>
      <c r="J151" s="11">
        <f>SUM(J152)</f>
        <v>150000</v>
      </c>
      <c r="K151" s="11">
        <f>SUM(K152)</f>
        <v>80000</v>
      </c>
      <c r="L151" s="25">
        <f>SUM(L152)</f>
        <v>0.5333333333333333</v>
      </c>
      <c r="M151" s="20">
        <f>L151/K173</f>
        <v>8.239435617858062E-08</v>
      </c>
    </row>
    <row r="152" spans="2:13" ht="23.25" customHeight="1">
      <c r="B152" s="41" t="s">
        <v>126</v>
      </c>
      <c r="C152" s="41"/>
      <c r="D152" s="41"/>
      <c r="E152" s="51" t="s">
        <v>127</v>
      </c>
      <c r="F152" s="51"/>
      <c r="G152" s="51"/>
      <c r="H152" s="13"/>
      <c r="I152" s="11">
        <v>0</v>
      </c>
      <c r="J152" s="11">
        <v>150000</v>
      </c>
      <c r="K152" s="11">
        <v>80000</v>
      </c>
      <c r="L152" s="20">
        <f>K152/J152</f>
        <v>0.5333333333333333</v>
      </c>
      <c r="M152" s="20">
        <f>K152/K173</f>
        <v>0.012359153426787093</v>
      </c>
    </row>
    <row r="153" spans="2:13" ht="12.75">
      <c r="B153" s="45" t="s">
        <v>148</v>
      </c>
      <c r="C153" s="45"/>
      <c r="D153" s="45"/>
      <c r="E153" s="46" t="s">
        <v>149</v>
      </c>
      <c r="F153" s="46"/>
      <c r="G153" s="46"/>
      <c r="H153" s="4"/>
      <c r="I153" s="11">
        <f>SUM(I154:I159)</f>
        <v>92423.32</v>
      </c>
      <c r="J153" s="11">
        <f>SUM(J154:J159)</f>
        <v>278281.56</v>
      </c>
      <c r="K153" s="11">
        <f>SUM(K154:K159)</f>
        <v>208511.61000000002</v>
      </c>
      <c r="L153" s="20">
        <f t="shared" si="6"/>
        <v>0.7492828845720141</v>
      </c>
      <c r="M153" s="20">
        <f>K153/K173</f>
        <v>0.03221283724070493</v>
      </c>
    </row>
    <row r="154" spans="2:13" ht="54.75" customHeight="1">
      <c r="B154" s="41" t="s">
        <v>40</v>
      </c>
      <c r="C154" s="41"/>
      <c r="D154" s="41"/>
      <c r="E154" s="50" t="s">
        <v>41</v>
      </c>
      <c r="F154" s="50"/>
      <c r="G154" s="50"/>
      <c r="H154" s="13"/>
      <c r="I154" s="11">
        <v>1236.14</v>
      </c>
      <c r="J154" s="11">
        <v>7500</v>
      </c>
      <c r="K154" s="11">
        <v>3879</v>
      </c>
      <c r="L154" s="21">
        <f t="shared" si="6"/>
        <v>0.5172</v>
      </c>
      <c r="M154" s="21">
        <f>K154/K173</f>
        <v>0.0005992644517813392</v>
      </c>
    </row>
    <row r="155" spans="2:13" ht="12.75">
      <c r="B155" s="52" t="s">
        <v>24</v>
      </c>
      <c r="C155" s="52"/>
      <c r="D155" s="52"/>
      <c r="E155" s="53" t="s">
        <v>25</v>
      </c>
      <c r="F155" s="53"/>
      <c r="G155" s="53"/>
      <c r="H155" s="13"/>
      <c r="I155" s="11">
        <v>3.38</v>
      </c>
      <c r="J155" s="11">
        <v>14</v>
      </c>
      <c r="K155" s="11">
        <v>4.11</v>
      </c>
      <c r="L155" s="21">
        <f t="shared" si="6"/>
        <v>0.2935714285714286</v>
      </c>
      <c r="M155" s="21">
        <f>K155/K173</f>
        <v>6.349515073011869E-07</v>
      </c>
    </row>
    <row r="156" spans="2:13" ht="12.75">
      <c r="B156" s="52" t="s">
        <v>32</v>
      </c>
      <c r="C156" s="52"/>
      <c r="D156" s="52"/>
      <c r="E156" s="53" t="s">
        <v>33</v>
      </c>
      <c r="F156" s="53"/>
      <c r="G156" s="53"/>
      <c r="H156" s="13"/>
      <c r="I156" s="11">
        <v>3783.8</v>
      </c>
      <c r="J156" s="11">
        <v>12000</v>
      </c>
      <c r="K156" s="11">
        <v>7760.94</v>
      </c>
      <c r="L156" s="21">
        <f t="shared" si="6"/>
        <v>0.646745</v>
      </c>
      <c r="M156" s="21">
        <f>K156/K173</f>
        <v>0.0011989831024511127</v>
      </c>
    </row>
    <row r="157" spans="2:13" ht="29.25" customHeight="1">
      <c r="B157" s="41" t="s">
        <v>179</v>
      </c>
      <c r="C157" s="41"/>
      <c r="D157" s="41"/>
      <c r="E157" s="50" t="s">
        <v>181</v>
      </c>
      <c r="F157" s="50"/>
      <c r="G157" s="50"/>
      <c r="H157" s="13"/>
      <c r="I157" s="11">
        <v>0</v>
      </c>
      <c r="J157" s="11">
        <v>90762.49</v>
      </c>
      <c r="K157" s="11">
        <v>90762.49</v>
      </c>
      <c r="L157" s="21">
        <f t="shared" si="6"/>
        <v>1</v>
      </c>
      <c r="M157" s="21">
        <f>K157/K173</f>
        <v>0.014021844241340366</v>
      </c>
    </row>
    <row r="158" spans="2:13" ht="25.5" customHeight="1">
      <c r="B158" s="41" t="s">
        <v>180</v>
      </c>
      <c r="C158" s="41"/>
      <c r="D158" s="41"/>
      <c r="E158" s="50" t="s">
        <v>181</v>
      </c>
      <c r="F158" s="50"/>
      <c r="G158" s="50"/>
      <c r="H158" s="13"/>
      <c r="I158" s="11">
        <v>0</v>
      </c>
      <c r="J158" s="11">
        <v>4805.07</v>
      </c>
      <c r="K158" s="11">
        <v>4805.07</v>
      </c>
      <c r="L158" s="32">
        <f>K158/J158:J158</f>
        <v>1</v>
      </c>
      <c r="M158" s="32">
        <f>K158/K173</f>
        <v>0.0007423324669556481</v>
      </c>
    </row>
    <row r="159" spans="2:13" ht="25.5" customHeight="1">
      <c r="B159" s="41" t="s">
        <v>126</v>
      </c>
      <c r="C159" s="41"/>
      <c r="D159" s="41"/>
      <c r="E159" s="42" t="s">
        <v>134</v>
      </c>
      <c r="F159" s="43"/>
      <c r="G159" s="44"/>
      <c r="H159" s="13"/>
      <c r="I159" s="11">
        <v>87400</v>
      </c>
      <c r="J159" s="11">
        <v>163200</v>
      </c>
      <c r="K159" s="11">
        <v>101300</v>
      </c>
      <c r="L159" s="35">
        <f>K159/J159</f>
        <v>0.6207107843137255</v>
      </c>
      <c r="M159" s="35">
        <f>K159/K173</f>
        <v>0.015649778026669156</v>
      </c>
    </row>
    <row r="160" spans="2:13" ht="12.75" customHeight="1">
      <c r="B160" s="45" t="s">
        <v>150</v>
      </c>
      <c r="C160" s="45"/>
      <c r="D160" s="45"/>
      <c r="E160" s="46" t="s">
        <v>151</v>
      </c>
      <c r="F160" s="46"/>
      <c r="G160" s="46"/>
      <c r="H160" s="4"/>
      <c r="I160" s="11">
        <f>SUM(I161)</f>
        <v>657.22</v>
      </c>
      <c r="J160" s="11">
        <f>SUM(J161)</f>
        <v>2000</v>
      </c>
      <c r="K160" s="11">
        <f>SUM(K161)</f>
        <v>2094.64</v>
      </c>
      <c r="L160" s="20">
        <f t="shared" si="6"/>
        <v>1.04732</v>
      </c>
      <c r="M160" s="20">
        <f>K160/K173</f>
        <v>0.0003235997141735664</v>
      </c>
    </row>
    <row r="161" spans="2:13" ht="12.75">
      <c r="B161" s="52" t="s">
        <v>52</v>
      </c>
      <c r="C161" s="52"/>
      <c r="D161" s="52"/>
      <c r="E161" s="53" t="s">
        <v>53</v>
      </c>
      <c r="F161" s="53"/>
      <c r="G161" s="53"/>
      <c r="H161" s="13"/>
      <c r="I161" s="11">
        <v>657.22</v>
      </c>
      <c r="J161" s="11">
        <v>2000</v>
      </c>
      <c r="K161" s="11">
        <v>2094.64</v>
      </c>
      <c r="L161" s="21">
        <f t="shared" si="6"/>
        <v>1.04732</v>
      </c>
      <c r="M161" s="21">
        <f>K161/K173</f>
        <v>0.0003235997141735664</v>
      </c>
    </row>
    <row r="162" spans="2:13" ht="12.75">
      <c r="B162" s="45" t="s">
        <v>152</v>
      </c>
      <c r="C162" s="45"/>
      <c r="D162" s="45"/>
      <c r="E162" s="46" t="s">
        <v>10</v>
      </c>
      <c r="F162" s="46"/>
      <c r="G162" s="46"/>
      <c r="H162" s="4"/>
      <c r="I162" s="11">
        <f>SUM(I163)</f>
        <v>30000</v>
      </c>
      <c r="J162" s="11">
        <f>SUM(J163)</f>
        <v>53000</v>
      </c>
      <c r="K162" s="11">
        <f>SUM(K163)</f>
        <v>20000</v>
      </c>
      <c r="L162" s="20">
        <f t="shared" si="6"/>
        <v>0.37735849056603776</v>
      </c>
      <c r="M162" s="20">
        <f>K162/K173</f>
        <v>0.0030897883566967732</v>
      </c>
    </row>
    <row r="163" spans="2:13" ht="27.75" customHeight="1">
      <c r="B163" s="41" t="s">
        <v>126</v>
      </c>
      <c r="C163" s="41"/>
      <c r="D163" s="41"/>
      <c r="E163" s="50" t="s">
        <v>134</v>
      </c>
      <c r="F163" s="50"/>
      <c r="G163" s="50"/>
      <c r="H163" s="13"/>
      <c r="I163" s="11">
        <v>30000</v>
      </c>
      <c r="J163" s="11">
        <v>53000</v>
      </c>
      <c r="K163" s="11">
        <v>20000</v>
      </c>
      <c r="L163" s="21">
        <f t="shared" si="6"/>
        <v>0.37735849056603776</v>
      </c>
      <c r="M163" s="21">
        <f>K163/K173</f>
        <v>0.0030897883566967732</v>
      </c>
    </row>
    <row r="164" spans="2:13" ht="27.75" customHeight="1">
      <c r="B164" s="47" t="s">
        <v>193</v>
      </c>
      <c r="C164" s="47"/>
      <c r="D164" s="47"/>
      <c r="E164" s="48" t="s">
        <v>194</v>
      </c>
      <c r="F164" s="48"/>
      <c r="G164" s="48"/>
      <c r="H164" s="38"/>
      <c r="I164" s="39">
        <f aca="true" t="shared" si="7" ref="I164:K165">SUM(I165)</f>
        <v>65136</v>
      </c>
      <c r="J164" s="39">
        <f t="shared" si="7"/>
        <v>0</v>
      </c>
      <c r="K164" s="39">
        <f t="shared" si="7"/>
        <v>0</v>
      </c>
      <c r="L164" s="29" t="s">
        <v>11</v>
      </c>
      <c r="M164" s="40" t="s">
        <v>11</v>
      </c>
    </row>
    <row r="165" spans="2:13" ht="12.75" customHeight="1">
      <c r="B165" s="45" t="s">
        <v>196</v>
      </c>
      <c r="C165" s="45"/>
      <c r="D165" s="45"/>
      <c r="E165" s="46" t="s">
        <v>195</v>
      </c>
      <c r="F165" s="46"/>
      <c r="G165" s="46"/>
      <c r="H165" s="13"/>
      <c r="I165" s="11">
        <f t="shared" si="7"/>
        <v>65136</v>
      </c>
      <c r="J165" s="11">
        <f t="shared" si="7"/>
        <v>0</v>
      </c>
      <c r="K165" s="11">
        <f t="shared" si="7"/>
        <v>0</v>
      </c>
      <c r="L165" s="21" t="s">
        <v>11</v>
      </c>
      <c r="M165" s="20" t="s">
        <v>11</v>
      </c>
    </row>
    <row r="166" spans="2:13" ht="27.75" customHeight="1">
      <c r="B166" s="41" t="s">
        <v>126</v>
      </c>
      <c r="C166" s="41"/>
      <c r="D166" s="41"/>
      <c r="E166" s="42" t="s">
        <v>134</v>
      </c>
      <c r="F166" s="43"/>
      <c r="G166" s="44"/>
      <c r="H166" s="13"/>
      <c r="I166" s="11">
        <v>65136</v>
      </c>
      <c r="J166" s="11">
        <v>0</v>
      </c>
      <c r="K166" s="11">
        <v>0</v>
      </c>
      <c r="L166" s="21" t="s">
        <v>11</v>
      </c>
      <c r="M166" s="20" t="s">
        <v>11</v>
      </c>
    </row>
    <row r="167" spans="2:13" ht="12.75">
      <c r="B167" s="47" t="s">
        <v>153</v>
      </c>
      <c r="C167" s="47"/>
      <c r="D167" s="47"/>
      <c r="E167" s="49" t="s">
        <v>154</v>
      </c>
      <c r="F167" s="49"/>
      <c r="G167" s="49"/>
      <c r="H167" s="8"/>
      <c r="I167" s="9">
        <f>SUM(I168,I171)</f>
        <v>0</v>
      </c>
      <c r="J167" s="9">
        <f>SUM(J168,J171)</f>
        <v>7145</v>
      </c>
      <c r="K167" s="9">
        <f>SUM(K168,K171)</f>
        <v>2221.92</v>
      </c>
      <c r="L167" s="29">
        <f>K167/J167</f>
        <v>0.31097550734779567</v>
      </c>
      <c r="M167" s="28">
        <f>K167/K173</f>
        <v>0.0003432631272755847</v>
      </c>
    </row>
    <row r="168" spans="2:13" ht="39" customHeight="1">
      <c r="B168" s="45" t="s">
        <v>184</v>
      </c>
      <c r="C168" s="45"/>
      <c r="D168" s="45"/>
      <c r="E168" s="66" t="s">
        <v>185</v>
      </c>
      <c r="F168" s="67"/>
      <c r="G168" s="68"/>
      <c r="H168" s="4"/>
      <c r="I168" s="11">
        <f>SUM(I169:I170)</f>
        <v>0</v>
      </c>
      <c r="J168" s="11">
        <f>SUM(J169:J170)</f>
        <v>7045</v>
      </c>
      <c r="K168" s="11">
        <f>SUM(K169:K170)</f>
        <v>2186.42</v>
      </c>
      <c r="L168" s="21">
        <f>K168/J168</f>
        <v>0.31035060326472674</v>
      </c>
      <c r="M168" s="20">
        <f>K168/K173</f>
        <v>0.000337778752942448</v>
      </c>
    </row>
    <row r="169" spans="2:13" ht="15" customHeight="1">
      <c r="B169" s="52" t="s">
        <v>132</v>
      </c>
      <c r="C169" s="52"/>
      <c r="D169" s="52"/>
      <c r="E169" s="53" t="s">
        <v>133</v>
      </c>
      <c r="F169" s="53"/>
      <c r="G169" s="53"/>
      <c r="H169" s="4"/>
      <c r="I169" s="11">
        <v>0</v>
      </c>
      <c r="J169" s="11">
        <v>5000</v>
      </c>
      <c r="K169" s="11">
        <v>6.94</v>
      </c>
      <c r="L169" s="21">
        <f>K169/J169</f>
        <v>0.0013880000000000001</v>
      </c>
      <c r="M169" s="20">
        <f>K169/K173</f>
        <v>1.0721565597737804E-06</v>
      </c>
    </row>
    <row r="170" spans="2:13" ht="12.75">
      <c r="B170" s="52" t="s">
        <v>32</v>
      </c>
      <c r="C170" s="52"/>
      <c r="D170" s="52"/>
      <c r="E170" s="53" t="s">
        <v>33</v>
      </c>
      <c r="F170" s="53"/>
      <c r="G170" s="53"/>
      <c r="H170" s="13"/>
      <c r="I170" s="11">
        <v>0</v>
      </c>
      <c r="J170" s="11">
        <v>2045</v>
      </c>
      <c r="K170" s="11">
        <v>2179.48</v>
      </c>
      <c r="L170" s="21">
        <f>K170/J170</f>
        <v>1.065760391198044</v>
      </c>
      <c r="M170" s="21">
        <f>K170/K173</f>
        <v>0.0003367065963826742</v>
      </c>
    </row>
    <row r="171" spans="2:13" ht="16.5" customHeight="1">
      <c r="B171" s="45" t="s">
        <v>188</v>
      </c>
      <c r="C171" s="45"/>
      <c r="D171" s="45"/>
      <c r="E171" s="46" t="s">
        <v>10</v>
      </c>
      <c r="F171" s="46"/>
      <c r="G171" s="46"/>
      <c r="H171" s="30"/>
      <c r="I171" s="31">
        <f>SUM(I172)</f>
        <v>0</v>
      </c>
      <c r="J171" s="31">
        <f>SUM(J172)</f>
        <v>100</v>
      </c>
      <c r="K171" s="31">
        <f>SUM(K172)</f>
        <v>35.5</v>
      </c>
      <c r="L171" s="32">
        <f>K171/J171</f>
        <v>0.355</v>
      </c>
      <c r="M171" s="32">
        <v>0</v>
      </c>
    </row>
    <row r="172" spans="2:13" ht="14.25" customHeight="1" thickBot="1">
      <c r="B172" s="52" t="s">
        <v>32</v>
      </c>
      <c r="C172" s="52"/>
      <c r="D172" s="52"/>
      <c r="E172" s="53" t="s">
        <v>33</v>
      </c>
      <c r="F172" s="53"/>
      <c r="G172" s="53"/>
      <c r="H172" s="30"/>
      <c r="I172" s="31">
        <v>0</v>
      </c>
      <c r="J172" s="31">
        <v>100</v>
      </c>
      <c r="K172" s="31">
        <v>35.5</v>
      </c>
      <c r="L172" s="32">
        <f>K172/J172</f>
        <v>0.355</v>
      </c>
      <c r="M172" s="32">
        <f>K172/K173</f>
        <v>5.4843743331367724E-06</v>
      </c>
    </row>
    <row r="173" spans="2:13" ht="21" customHeight="1" thickBot="1">
      <c r="B173" s="69"/>
      <c r="C173" s="69"/>
      <c r="D173" s="69"/>
      <c r="E173" s="74" t="s">
        <v>197</v>
      </c>
      <c r="F173" s="74"/>
      <c r="G173" s="74"/>
      <c r="H173" s="24"/>
      <c r="I173" s="75">
        <f>SUM(I15,I47)</f>
        <v>7451005.690000001</v>
      </c>
      <c r="J173" s="75">
        <f>SUM(J15,J47)</f>
        <v>18089781.1</v>
      </c>
      <c r="K173" s="75">
        <f>SUM(K15,K47)</f>
        <v>6472935.26</v>
      </c>
      <c r="L173" s="76">
        <f>K173/J173</f>
        <v>0.35782275220566373</v>
      </c>
      <c r="M173" s="77" t="s">
        <v>11</v>
      </c>
    </row>
    <row r="174" ht="12.75">
      <c r="J174" s="37"/>
    </row>
    <row r="178" spans="2:6" ht="12.75">
      <c r="B178" s="98" t="s">
        <v>199</v>
      </c>
      <c r="C178" s="97"/>
      <c r="D178" s="97"/>
      <c r="E178" s="97"/>
      <c r="F178" s="97"/>
    </row>
  </sheetData>
  <sheetProtection/>
  <mergeCells count="328">
    <mergeCell ref="B45:D45"/>
    <mergeCell ref="E45:G45"/>
    <mergeCell ref="B46:D46"/>
    <mergeCell ref="E46:G46"/>
    <mergeCell ref="B31:D31"/>
    <mergeCell ref="E31:G31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4:D34"/>
    <mergeCell ref="E34:G34"/>
    <mergeCell ref="B35:D35"/>
    <mergeCell ref="E35:G35"/>
    <mergeCell ref="B29:D29"/>
    <mergeCell ref="E29:G29"/>
    <mergeCell ref="B30:D30"/>
    <mergeCell ref="E30:G30"/>
    <mergeCell ref="B32:D32"/>
    <mergeCell ref="E32:G32"/>
    <mergeCell ref="B27:D27"/>
    <mergeCell ref="E27:G27"/>
    <mergeCell ref="B28:D28"/>
    <mergeCell ref="E28:G28"/>
    <mergeCell ref="B33:D33"/>
    <mergeCell ref="E33:G33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E17:G17"/>
    <mergeCell ref="B18:D18"/>
    <mergeCell ref="E18:G18"/>
    <mergeCell ref="B19:D19"/>
    <mergeCell ref="E19:G19"/>
    <mergeCell ref="B20:D20"/>
    <mergeCell ref="E20:G20"/>
    <mergeCell ref="B131:D131"/>
    <mergeCell ref="E131:G131"/>
    <mergeCell ref="B82:D82"/>
    <mergeCell ref="E82:G82"/>
    <mergeCell ref="B62:D62"/>
    <mergeCell ref="B47:D47"/>
    <mergeCell ref="E47:G47"/>
    <mergeCell ref="B146:D146"/>
    <mergeCell ref="E146:G146"/>
    <mergeCell ref="B144:D144"/>
    <mergeCell ref="E144:G144"/>
    <mergeCell ref="B145:D145"/>
    <mergeCell ref="E145:G145"/>
    <mergeCell ref="B53:D53"/>
    <mergeCell ref="E53:G53"/>
    <mergeCell ref="B76:D76"/>
    <mergeCell ref="E76:G76"/>
    <mergeCell ref="B72:D72"/>
    <mergeCell ref="E72:G72"/>
    <mergeCell ref="B73:D73"/>
    <mergeCell ref="E73:G73"/>
    <mergeCell ref="B173:D173"/>
    <mergeCell ref="E173:G173"/>
    <mergeCell ref="B171:D171"/>
    <mergeCell ref="E171:G171"/>
    <mergeCell ref="B172:D172"/>
    <mergeCell ref="E172:G172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178:F178"/>
    <mergeCell ref="B162:D162"/>
    <mergeCell ref="E162:G162"/>
    <mergeCell ref="B160:D160"/>
    <mergeCell ref="E160:G160"/>
    <mergeCell ref="B163:D163"/>
    <mergeCell ref="E163:G163"/>
    <mergeCell ref="B156:D156"/>
    <mergeCell ref="E156:G156"/>
    <mergeCell ref="B153:D153"/>
    <mergeCell ref="E153:G153"/>
    <mergeCell ref="B154:D154"/>
    <mergeCell ref="E154:G154"/>
    <mergeCell ref="B149:D149"/>
    <mergeCell ref="E149:G149"/>
    <mergeCell ref="B150:D150"/>
    <mergeCell ref="E150:G150"/>
    <mergeCell ref="B147:D147"/>
    <mergeCell ref="E147:G147"/>
    <mergeCell ref="B148:D148"/>
    <mergeCell ref="E148:G148"/>
    <mergeCell ref="B141:D141"/>
    <mergeCell ref="E141:G141"/>
    <mergeCell ref="B143:D143"/>
    <mergeCell ref="E143:G143"/>
    <mergeCell ref="B140:D140"/>
    <mergeCell ref="E140:G140"/>
    <mergeCell ref="B142:D142"/>
    <mergeCell ref="E142:G142"/>
    <mergeCell ref="B138:D138"/>
    <mergeCell ref="E138:G138"/>
    <mergeCell ref="B139:D139"/>
    <mergeCell ref="E139:G139"/>
    <mergeCell ref="B137:D137"/>
    <mergeCell ref="E137:G137"/>
    <mergeCell ref="B135:D135"/>
    <mergeCell ref="E135:G135"/>
    <mergeCell ref="B136:D136"/>
    <mergeCell ref="E136:G136"/>
    <mergeCell ref="B133:D133"/>
    <mergeCell ref="E133:G133"/>
    <mergeCell ref="B134:D134"/>
    <mergeCell ref="E134:G134"/>
    <mergeCell ref="B130:D130"/>
    <mergeCell ref="E130:G130"/>
    <mergeCell ref="B132:D132"/>
    <mergeCell ref="E132:G132"/>
    <mergeCell ref="B128:D128"/>
    <mergeCell ref="E128:G128"/>
    <mergeCell ref="B129:D129"/>
    <mergeCell ref="E129:G129"/>
    <mergeCell ref="B126:D126"/>
    <mergeCell ref="E126:G126"/>
    <mergeCell ref="B127:D127"/>
    <mergeCell ref="E127:G127"/>
    <mergeCell ref="B124:D124"/>
    <mergeCell ref="E124:G124"/>
    <mergeCell ref="B125:D125"/>
    <mergeCell ref="E125:G125"/>
    <mergeCell ref="B122:D122"/>
    <mergeCell ref="E122:G122"/>
    <mergeCell ref="B123:D123"/>
    <mergeCell ref="E123:G123"/>
    <mergeCell ref="B120:D120"/>
    <mergeCell ref="E120:G120"/>
    <mergeCell ref="B121:D121"/>
    <mergeCell ref="E121:G121"/>
    <mergeCell ref="B118:D118"/>
    <mergeCell ref="E118:G118"/>
    <mergeCell ref="B119:D119"/>
    <mergeCell ref="E119:G119"/>
    <mergeCell ref="B115:D115"/>
    <mergeCell ref="E115:G115"/>
    <mergeCell ref="B117:D117"/>
    <mergeCell ref="E117:G117"/>
    <mergeCell ref="B116:D116"/>
    <mergeCell ref="E116:G116"/>
    <mergeCell ref="B114:D114"/>
    <mergeCell ref="E114:G114"/>
    <mergeCell ref="B112:D112"/>
    <mergeCell ref="E112:G112"/>
    <mergeCell ref="B113:D113"/>
    <mergeCell ref="E113:G113"/>
    <mergeCell ref="B110:D110"/>
    <mergeCell ref="E110:G110"/>
    <mergeCell ref="B111:D111"/>
    <mergeCell ref="E111:G111"/>
    <mergeCell ref="B108:D108"/>
    <mergeCell ref="E108:G108"/>
    <mergeCell ref="B109:D109"/>
    <mergeCell ref="E109:G109"/>
    <mergeCell ref="B106:D106"/>
    <mergeCell ref="E106:G106"/>
    <mergeCell ref="B107:D107"/>
    <mergeCell ref="E107:G107"/>
    <mergeCell ref="B104:D104"/>
    <mergeCell ref="E104:G104"/>
    <mergeCell ref="B105:D105"/>
    <mergeCell ref="E105:G105"/>
    <mergeCell ref="B102:D102"/>
    <mergeCell ref="E102:G102"/>
    <mergeCell ref="B103:D103"/>
    <mergeCell ref="E103:G103"/>
    <mergeCell ref="B100:D100"/>
    <mergeCell ref="E100:G100"/>
    <mergeCell ref="B101:D101"/>
    <mergeCell ref="E101:G101"/>
    <mergeCell ref="B98:D98"/>
    <mergeCell ref="E98:G98"/>
    <mergeCell ref="B99:D99"/>
    <mergeCell ref="E99:G99"/>
    <mergeCell ref="B94:D94"/>
    <mergeCell ref="E94:G94"/>
    <mergeCell ref="B95:D95"/>
    <mergeCell ref="E95:G95"/>
    <mergeCell ref="B97:D97"/>
    <mergeCell ref="E97:G97"/>
    <mergeCell ref="B92:D92"/>
    <mergeCell ref="E92:G92"/>
    <mergeCell ref="B93:D93"/>
    <mergeCell ref="E93:G93"/>
    <mergeCell ref="B90:D90"/>
    <mergeCell ref="E90:G90"/>
    <mergeCell ref="B91:D91"/>
    <mergeCell ref="E91:G91"/>
    <mergeCell ref="B86:D86"/>
    <mergeCell ref="E86:G86"/>
    <mergeCell ref="B87:D87"/>
    <mergeCell ref="E87:G87"/>
    <mergeCell ref="B88:D88"/>
    <mergeCell ref="E88:G88"/>
    <mergeCell ref="B79:D79"/>
    <mergeCell ref="E79:G79"/>
    <mergeCell ref="B80:D80"/>
    <mergeCell ref="E80:G80"/>
    <mergeCell ref="B78:D78"/>
    <mergeCell ref="E78:G78"/>
    <mergeCell ref="B74:D74"/>
    <mergeCell ref="E74:G74"/>
    <mergeCell ref="B75:D75"/>
    <mergeCell ref="E75:G75"/>
    <mergeCell ref="B77:D77"/>
    <mergeCell ref="E77:G77"/>
    <mergeCell ref="B70:D70"/>
    <mergeCell ref="E70:G70"/>
    <mergeCell ref="B71:D71"/>
    <mergeCell ref="E71:G71"/>
    <mergeCell ref="B69:D69"/>
    <mergeCell ref="E69:G69"/>
    <mergeCell ref="B67:D67"/>
    <mergeCell ref="E67:G67"/>
    <mergeCell ref="B68:D68"/>
    <mergeCell ref="E68:G68"/>
    <mergeCell ref="B65:D65"/>
    <mergeCell ref="E65:G65"/>
    <mergeCell ref="B66:D66"/>
    <mergeCell ref="E66:G66"/>
    <mergeCell ref="E62:G62"/>
    <mergeCell ref="B63:D63"/>
    <mergeCell ref="E63:G63"/>
    <mergeCell ref="B64:D64"/>
    <mergeCell ref="E64:G64"/>
    <mergeCell ref="B61:D61"/>
    <mergeCell ref="E61:G61"/>
    <mergeCell ref="B60:D60"/>
    <mergeCell ref="E60:G60"/>
    <mergeCell ref="B58:D58"/>
    <mergeCell ref="E58:G58"/>
    <mergeCell ref="B59:D59"/>
    <mergeCell ref="E59:G59"/>
    <mergeCell ref="B57:D57"/>
    <mergeCell ref="E57:G57"/>
    <mergeCell ref="B55:D55"/>
    <mergeCell ref="E55:G55"/>
    <mergeCell ref="B56:D56"/>
    <mergeCell ref="E56:G56"/>
    <mergeCell ref="B81:D81"/>
    <mergeCell ref="E81:G81"/>
    <mergeCell ref="B54:D54"/>
    <mergeCell ref="E54:G54"/>
    <mergeCell ref="B51:D51"/>
    <mergeCell ref="E51:G51"/>
    <mergeCell ref="B52:D52"/>
    <mergeCell ref="E52:G52"/>
    <mergeCell ref="E14:G14"/>
    <mergeCell ref="B48:D48"/>
    <mergeCell ref="E48:G48"/>
    <mergeCell ref="B49:D49"/>
    <mergeCell ref="E49:G49"/>
    <mergeCell ref="B15:D15"/>
    <mergeCell ref="E15:G15"/>
    <mergeCell ref="B16:D16"/>
    <mergeCell ref="E16:G16"/>
    <mergeCell ref="B17:D17"/>
    <mergeCell ref="B50:D50"/>
    <mergeCell ref="E50:G50"/>
    <mergeCell ref="B5:N11"/>
    <mergeCell ref="B12:D12"/>
    <mergeCell ref="E12:G13"/>
    <mergeCell ref="I12:I13"/>
    <mergeCell ref="J12:J13"/>
    <mergeCell ref="K12:K13"/>
    <mergeCell ref="L12:L13"/>
    <mergeCell ref="M12:M13"/>
    <mergeCell ref="B84:D84"/>
    <mergeCell ref="E84:G84"/>
    <mergeCell ref="B83:D83"/>
    <mergeCell ref="E83:G83"/>
    <mergeCell ref="B96:D96"/>
    <mergeCell ref="E96:G96"/>
    <mergeCell ref="B85:D85"/>
    <mergeCell ref="E85:G85"/>
    <mergeCell ref="B89:D89"/>
    <mergeCell ref="E89:G89"/>
    <mergeCell ref="B151:D151"/>
    <mergeCell ref="E151:G151"/>
    <mergeCell ref="B152:D152"/>
    <mergeCell ref="E152:G152"/>
    <mergeCell ref="B158:D158"/>
    <mergeCell ref="E158:G158"/>
    <mergeCell ref="B157:D157"/>
    <mergeCell ref="E157:G157"/>
    <mergeCell ref="B155:D155"/>
    <mergeCell ref="E155:G155"/>
    <mergeCell ref="B159:D159"/>
    <mergeCell ref="E159:G159"/>
    <mergeCell ref="B166:D166"/>
    <mergeCell ref="E166:G166"/>
    <mergeCell ref="B165:D165"/>
    <mergeCell ref="E165:G165"/>
    <mergeCell ref="B164:D164"/>
    <mergeCell ref="E164:G164"/>
    <mergeCell ref="B161:D161"/>
    <mergeCell ref="E161:G161"/>
  </mergeCells>
  <printOptions/>
  <pageMargins left="0.39375" right="0.39375" top="0.7875000000000001" bottom="0.984027777777778" header="0.5118055555555556" footer="0.5118055555555556"/>
  <pageSetup horizontalDpi="300" verticalDpi="300" orientation="landscape" paperSize="9" r:id="rId1"/>
  <headerFooter alignWithMargins="0">
    <oddHeader>&amp;RZałącznik nr 2 do informacji o przebiegu wykonania budżetu Gminy  za I półrocze roku 2010 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2010-08-06T12:55:20Z</cp:lastPrinted>
  <dcterms:modified xsi:type="dcterms:W3CDTF">2010-08-23T20:07:43Z</dcterms:modified>
  <cp:category/>
  <cp:version/>
  <cp:contentType/>
  <cp:contentStatus/>
</cp:coreProperties>
</file>