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<sst xmlns="http://schemas.openxmlformats.org/spreadsheetml/2006/main" count="310" uniqueCount="266">
  <si>
    <t>Klasyfikacja budżetowa</t>
  </si>
  <si>
    <t>Wyszczególnienie</t>
  </si>
  <si>
    <t>% 7:6</t>
  </si>
  <si>
    <t>Udział %     w doch. ogółem</t>
  </si>
  <si>
    <t>Dz.</t>
  </si>
  <si>
    <t>Rozdz.</t>
  </si>
  <si>
    <t>§</t>
  </si>
  <si>
    <t>010</t>
  </si>
  <si>
    <t>ROLNICTWO I  ŁOWIECTWO</t>
  </si>
  <si>
    <t>01095</t>
  </si>
  <si>
    <t>Pozostała działalność</t>
  </si>
  <si>
    <t>-</t>
  </si>
  <si>
    <t>2010</t>
  </si>
  <si>
    <t>Dotacje celowe otrzymane z budżetu państwa na realizację zadań bieżących z zakresu administracji rządowej oraz innych zadań zleconych gminom (związkom gmin) ustawami</t>
  </si>
  <si>
    <t>0870</t>
  </si>
  <si>
    <t>Wpływy ze sprzedaży składników majątkowych</t>
  </si>
  <si>
    <t>020</t>
  </si>
  <si>
    <t>LEŚNICTWO</t>
  </si>
  <si>
    <t>02001</t>
  </si>
  <si>
    <t>Gospodarka leśna</t>
  </si>
  <si>
    <t>600</t>
  </si>
  <si>
    <t>TRANSPORT I ŁĄCZNOŚĆ</t>
  </si>
  <si>
    <t>60016</t>
  </si>
  <si>
    <t>Drogi publiczne gminne</t>
  </si>
  <si>
    <t>6298</t>
  </si>
  <si>
    <t>Środki na dofinansowanie własnych inwestycji gmin (związków gmin), powiatów (związków powiatów), samorządów województw, pozyskane z innych źródeł</t>
  </si>
  <si>
    <t>Dotacje celowe otrzymane  z budżetu państwa na realizację inwestycji i zakupów inwestycyjnych własnych gmin             (związków gmin)</t>
  </si>
  <si>
    <t>630</t>
  </si>
  <si>
    <t>TURYSTYKA</t>
  </si>
  <si>
    <t>63003</t>
  </si>
  <si>
    <t>Zadania w zakresie upowszechniania turystyki</t>
  </si>
  <si>
    <t>0970</t>
  </si>
  <si>
    <t>Wpływy z różnych dochodów</t>
  </si>
  <si>
    <t>6298</t>
  </si>
  <si>
    <t>Środki na dofinansowanie własnych inwestycji gmin (związków gmin), powiatów (związków powiatów), samorządów województw, pozyskane z innych źródeł</t>
  </si>
  <si>
    <t>700</t>
  </si>
  <si>
    <t>GOSPODARKA MIESZKANIOWA</t>
  </si>
  <si>
    <t>70005</t>
  </si>
  <si>
    <t xml:space="preserve">Gospodarka gruntami i nieruchomościami </t>
  </si>
  <si>
    <t>0470</t>
  </si>
  <si>
    <t>Wpływyw z opłat za zarząd, użytkowanie i użutkowanie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</si>
  <si>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</si>
  <si>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</si>
  <si>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</si>
  <si>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</si>
  <si>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</si>
  <si>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Wpływy z tytułu odpłatnego nabycia  prawa własności oraz prawa  użytkowania wieczystego nieruchomości</t>
  </si>
  <si>
    <t>0910</t>
  </si>
  <si>
    <t>Odsetki od nieterminowych wpłat z tytułu podatków i opłat</t>
  </si>
  <si>
    <t>0920</t>
  </si>
  <si>
    <t>Pozostałe odsetki</t>
  </si>
  <si>
    <t>0970</t>
  </si>
  <si>
    <t>Wpływy z różnych dochodów</t>
  </si>
  <si>
    <t>70095</t>
  </si>
  <si>
    <t>Pozostała działalność</t>
  </si>
  <si>
    <t>0970</t>
  </si>
  <si>
    <t>Wpływy z różnych dochodów</t>
  </si>
  <si>
    <t>710</t>
  </si>
  <si>
    <t>DZIAŁALNOŚĆ USŁUGOWA</t>
  </si>
  <si>
    <t>71035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</si>
  <si>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</si>
  <si>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</si>
  <si>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</si>
  <si>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</si>
  <si>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</si>
  <si>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</si>
  <si>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</si>
  <si>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gminom 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</si>
  <si>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</si>
  <si>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</si>
  <si>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</si>
  <si>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 miast na prawach powiatu)</t>
  </si>
  <si>
    <t>0570</t>
  </si>
  <si>
    <t>Grzywny, mandaty i inne kary pieniężne od osób fizycznych</t>
  </si>
  <si>
    <t>0870</t>
  </si>
  <si>
    <t>Wpływy ze sprzedaży składników majątkowych</t>
  </si>
  <si>
    <t>0920</t>
  </si>
  <si>
    <t>Pozostałe odsetki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</si>
  <si>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</si>
  <si>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</si>
  <si>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</si>
  <si>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</si>
  <si>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</si>
  <si>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2010</t>
  </si>
  <si>
    <t>Dotacje celowe otrzymane z budżetu państwa na realizację zadań bieżących z zakresu administracji rządowej oraz innych zadań zleconych gminom (związkom gmin) ustawami</t>
  </si>
  <si>
    <t>752</t>
  </si>
  <si>
    <t>OBRONA NARODOWA</t>
  </si>
  <si>
    <t>75212</t>
  </si>
  <si>
    <t>Pozostałe wydatki obronne</t>
  </si>
  <si>
    <t>2010</t>
  </si>
  <si>
    <t>Dotacje celowe otrzymane z budżetu państwa na realizację zadań bieżących z zakresu administracji rządowej oraz innych zadań zleconych gminom (związkom gmin) ustawami</t>
  </si>
  <si>
    <t>754</t>
  </si>
  <si>
    <t>BEZPIECZEŃSTWO PUBLICZNE I OCHRONA PRZECIWPOŻAROWA</t>
  </si>
  <si>
    <t>75414</t>
  </si>
  <si>
    <t>Obrona cywilna</t>
  </si>
  <si>
    <t>2010</t>
  </si>
  <si>
    <t>Dotacje celowe otrzymane z budżetu państwa na realizację zadań bieżących z zakresu administracji rządowej oraz innych zadań zleconych gminom (związkom gmin) ustawami</t>
  </si>
  <si>
    <t>756</t>
  </si>
  <si>
    <t>DOCHODY OD OSÓB PRAWNYCH, OD OSÓB FIZYCZNYCH I OD INNYCH JEDNOSTEK NIEPOSIADAJĄCYCH OSOBOWOŚCI PRAWNEJ ORAZ WYDATKI ZWIĄZANE Z ICH POBOREM</t>
  </si>
  <si>
    <t>75601</t>
  </si>
  <si>
    <t>Wpływy 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</si>
  <si>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</si>
  <si>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</si>
  <si>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</si>
  <si>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</si>
  <si>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</si>
  <si>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</si>
  <si>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</si>
  <si>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</si>
  <si>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</si>
  <si>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</si>
  <si>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</si>
  <si>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</si>
  <si>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</si>
  <si>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</si>
  <si>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0910</t>
  </si>
  <si>
    <t>Odsetki od nieterminowych wpłat z tytułu podatków i opłat</t>
  </si>
  <si>
    <t>0970</t>
  </si>
  <si>
    <t>Wpływy z różnych dochodów</t>
  </si>
  <si>
    <t>75616</t>
  </si>
  <si>
    <t>Wpływy  z podatku rolnego, podatku leśnego, podatku od podatku od spadków i darowizn, podatku od czynności cywilnoprawnych oraz podatków i opłat lokalnych od osób fizycznych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</si>
  <si>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</si>
  <si>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</si>
  <si>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</si>
  <si>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</si>
  <si>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</si>
  <si>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</si>
  <si>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</si>
  <si>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</si>
  <si>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</si>
  <si>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</si>
  <si>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</si>
  <si>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0płata od posiadania psów</t>
  </si>
  <si>
    <t>0390</t>
  </si>
  <si>
    <t>Wpływy z opłaty uzdrowiskowej, pobieranej w gminach posiadających status gminy uzdrowiskowej</t>
  </si>
  <si>
    <t>0430</t>
  </si>
  <si>
    <t>Wpływy z opłaty targowej</t>
  </si>
  <si>
    <t>0500</t>
  </si>
  <si>
    <t>Podatek od czynności cywilnoprawnych</t>
  </si>
  <si>
    <t>0560</t>
  </si>
  <si>
    <t>Zaległości z podatków zniesionych</t>
  </si>
  <si>
    <t>0910</t>
  </si>
  <si>
    <t>Odsetki od nieterminowych wpłat z tytułu podatków i opłat</t>
  </si>
  <si>
    <t>0970</t>
  </si>
  <si>
    <t>Wpływy z różnych dochodów</t>
  </si>
  <si>
    <t>2680</t>
  </si>
  <si>
    <t>Rekompensaty utraconych dochodów w podatkach i opłatach lokalnych</t>
  </si>
  <si>
    <t>75618</t>
  </si>
  <si>
    <t>Wpływy 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</si>
  <si>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</si>
  <si>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</si>
  <si>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</si>
  <si>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</si>
  <si>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</si>
  <si>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Wpływyw z innych lokalnych opłat pobieranych przez jednostki samorządu terytorialnego na podstawie odrębnych ustaw</t>
  </si>
  <si>
    <t>75621</t>
  </si>
  <si>
    <t xml:space="preserve">Udziały gmin w podatkach stanowiących dochód budżetu państwa </t>
  </si>
  <si>
    <t>0010</t>
  </si>
  <si>
    <t>Podatek dochodowy od osób fizycznych</t>
  </si>
  <si>
    <t>0020</t>
  </si>
  <si>
    <t>Podatek dochodowy od osób prawnych</t>
  </si>
  <si>
    <t>758</t>
  </si>
  <si>
    <t>RÓŻNE ROLICZENIA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</si>
  <si>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</si>
  <si>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</si>
  <si>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</si>
  <si>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</si>
  <si>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</si>
  <si>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</si>
  <si>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</si>
  <si>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</si>
  <si>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</si>
  <si>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roliczenia finansowe</t>
  </si>
  <si>
    <t>2030</t>
  </si>
  <si>
    <t xml:space="preserve">Dotacje celowe otrzymane z budżetu państwa na realizację własnych zadań bieżących gmin (związków gmin) </t>
  </si>
  <si>
    <t>801</t>
  </si>
  <si>
    <t>OŚWIATA I WYCHOWANIE</t>
  </si>
  <si>
    <t>80101</t>
  </si>
  <si>
    <t>Szkoły podstawowe</t>
  </si>
  <si>
    <t>0690</t>
  </si>
  <si>
    <t>Wpływy z różnych opłat</t>
  </si>
  <si>
    <t>0920</t>
  </si>
  <si>
    <t>Pozostałe odsetki</t>
  </si>
  <si>
    <t>0970</t>
  </si>
  <si>
    <t>Wpływy z różnych dochodów</t>
  </si>
  <si>
    <t xml:space="preserve">Dotacje celowe przekazane z budżetu państwa na realizację własnych zadań bieżących gmin (związków gmin) </t>
  </si>
  <si>
    <t>80104</t>
  </si>
  <si>
    <t>Przedszkola</t>
  </si>
  <si>
    <t>2910</t>
  </si>
  <si>
    <t>Zwrot dotacji wykorzystanych niezgodnie z przeznaczeniem lub pobranych w nadmiernej wysokości</t>
  </si>
  <si>
    <t>80110</t>
  </si>
  <si>
    <t>Gimnazja</t>
  </si>
  <si>
    <t>0920</t>
  </si>
  <si>
    <t>Pozostałe odsetki</t>
  </si>
  <si>
    <t>80195</t>
  </si>
  <si>
    <t>Pozostała działalność</t>
  </si>
  <si>
    <t>2030</t>
  </si>
  <si>
    <t>Dotacje celowe otrzymane z budżetu państwa na realizację własnych zadań bieżących gmin (związków gmin)</t>
  </si>
  <si>
    <t>852</t>
  </si>
  <si>
    <t>POMOC SPOŁECZNA</t>
  </si>
  <si>
    <t>85212</t>
  </si>
  <si>
    <t>2010</t>
  </si>
  <si>
    <t>Dotacje celowe otrzymane z budżetu państwa na realizację zadań bieżących z zakresu administracji rządowej oraz innych zadań zleconych gminom (związkom gmin) ustawami</t>
  </si>
  <si>
    <t>2360</t>
  </si>
  <si>
    <t>Dochody jednostek samorządu terytorialnego związane                    z realizacją zadań z zakresu administracji rządowej oraz innych zadań zleconych ustawami</t>
  </si>
  <si>
    <t>85213</t>
  </si>
  <si>
    <t>85214</t>
  </si>
  <si>
    <t>Zasiłki i pomoc w naturze oraz składki na ubezpieczenie emerytalne i rentowe</t>
  </si>
  <si>
    <t>2010</t>
  </si>
  <si>
    <t>Dotacje celowe otrzymane z budżetu państwa na realizację zadań bieżących z zakresu administracji rządowej oraz innych zadań zleconych gminom (związkom gmin) ustawami</t>
  </si>
  <si>
    <t>2030</t>
  </si>
  <si>
    <t xml:space="preserve">Dotacje celowe otrzymane z budżetu państwa na realizację własnych zadań bieżących gmin (związków gmin) </t>
  </si>
  <si>
    <t>85219</t>
  </si>
  <si>
    <t>Ośrodki pomocy społecznej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</si>
  <si>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</si>
  <si>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</si>
  <si>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</si>
  <si>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</si>
  <si>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0970</t>
  </si>
  <si>
    <t>Wpływy z różnych dochodów</t>
  </si>
  <si>
    <t>2030</t>
  </si>
  <si>
    <t xml:space="preserve">Dotacje celowe przekazane z budżetu państwa na realizację własnych zadań bieżących gmin (związków gmin) </t>
  </si>
  <si>
    <t>85228</t>
  </si>
  <si>
    <t>Usługi opiekuńcze i specjalistyczne usługi opiekuńcze</t>
  </si>
  <si>
    <t>85295</t>
  </si>
  <si>
    <t>Pozostała działalność</t>
  </si>
  <si>
    <t>2030</t>
  </si>
  <si>
    <t xml:space="preserve">Dotacje celowe przekazane z budżetu państwa na realizację własnych zadań bieżących gmin (związków gmin) </t>
  </si>
  <si>
    <t>854</t>
  </si>
  <si>
    <t>EDUKACYJNA OPIEKA WYCHOWAWCZA</t>
  </si>
  <si>
    <t>85415</t>
  </si>
  <si>
    <t>Pomoc materialna dla uczniów</t>
  </si>
  <si>
    <t>2030</t>
  </si>
  <si>
    <t xml:space="preserve">Dotacje celowe przekazane z budżetu państwa na realizację własnych zadań bieżących gmin (związków gmin) </t>
  </si>
  <si>
    <t>900</t>
  </si>
  <si>
    <t>GOSPODARKA KOMUNALNA I OCHRONA ŚRODOWISKA</t>
  </si>
  <si>
    <t>RAZEM</t>
  </si>
  <si>
    <t>-</t>
  </si>
  <si>
    <t>Usuwanie skutków klęsk żywiołowych</t>
  </si>
  <si>
    <t>70078</t>
  </si>
  <si>
    <t>6310</t>
  </si>
  <si>
    <t>Dotacje celowe otrzymane z budżetu państwa na inwestycje i zakupy inwestycyjne z zakresu administracji rządowej oraz innych zadań zleconych gminom ustawami</t>
  </si>
  <si>
    <t>2008</t>
  </si>
  <si>
    <t>2009</t>
  </si>
  <si>
    <t>Dotacje rozwojowe oraz środki na finansowanie Wspólnej Polityki Rolnej</t>
  </si>
  <si>
    <t>Cmentarze</t>
  </si>
  <si>
    <t>Urzędy naczelnych organów władzy państwowej, kontroli                       i ochrony prawa</t>
  </si>
  <si>
    <t>Świadczenia rodzinne, zaliczka alimentacyjna oraz składki na ubezpieczenia emerytalne i rentowe z ubezpieczenia społecznego</t>
  </si>
  <si>
    <r>
      <t xml:space="preserve">   </t>
    </r>
    <r>
      <rPr>
        <b/>
        <sz val="22"/>
        <rFont val="Times New Roman"/>
        <family val="0"/>
      </rPr>
      <t xml:space="preserve"> </t>
    </r>
    <r>
      <rPr>
        <b/>
        <sz val="22"/>
        <rFont val="Times New Roman"/>
        <family val="2"/>
      </rPr>
      <t>Wykonanie planu dochodów  Gminy Jedlina-Zdrój za rok 2009</t>
    </r>
  </si>
  <si>
    <t>Wykonanie              za rok 2008</t>
  </si>
  <si>
    <t>Plan po zmianach na 2009 rok</t>
  </si>
  <si>
    <t>Wykonanie za rok 2009</t>
  </si>
  <si>
    <t>6208</t>
  </si>
  <si>
    <t>6330</t>
  </si>
  <si>
    <t>75113</t>
  </si>
  <si>
    <t>Wybory do Parlamentu Europejskiego</t>
  </si>
  <si>
    <t>0460</t>
  </si>
  <si>
    <t>75647</t>
  </si>
  <si>
    <t>85278</t>
  </si>
  <si>
    <t>90095</t>
  </si>
  <si>
    <t>90015</t>
  </si>
  <si>
    <t>Dotacje rozwojowe</t>
  </si>
  <si>
    <t>Pobór podatków, opłat i niepodatkowych należności budżetowych</t>
  </si>
  <si>
    <t>Wpływy z opłat za zarząd, użytkowanie i użytkowanie wieczyste nieruchomości</t>
  </si>
  <si>
    <t>Oświetlenie ulic, placów i dróg</t>
  </si>
  <si>
    <t>Składki na ubezpieczenie zdrowotne opłacane za osoby pobierające niektóre świadczenia z pomocy społecznej oraz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</si>
</sst>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_-* #,##0.00&quot; zł&quot;_-;\-* #,##0.00&quot; zł&quot;_-;_-* \-??&quot; zł&quot;_-;_-@_-"/>
    <numFmt numFmtId="166" formatCode="#"/>
    <numFmt numFmtId="167" formatCode="0.00_ ;\-0.00\ "/>
    <numFmt numFmtId="168" formatCode="#,##0.00_ ;\-#,##0.00\ "/>
  </numFmts>
  <fonts count="41">
    <font>
      <sz val="10"/>
      <name val="Arial"/>
      <family val="0"/>
    </font>
    <font>
      <b/>
      <sz val="18"/>
      <name val="Times New Roman"/>
      <family val="0"/>
    </font>
    <font>
      <b/>
      <sz val="22"/>
      <name val="Times New Roman"/>
      <family val="0"/>
    </font>
    <font>
      <sz val="10"/>
      <name val="Times New Roman"/>
      <family val="2"/>
    </font>
    <font>
      <b/>
      <sz val="10"/>
      <name val="Times New Roman"/>
      <family val="2"/>
    </font>
    <font>
      <sz val="8"/>
      <name val="Times New Roman"/>
      <family val="0"/>
    </font>
    <font>
      <b/>
      <sz val="9"/>
      <name val="Times New Roman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0" fontId="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0" fontId="5" fillId="0" borderId="10" xfId="0" applyNumberFormat="1" applyFont="1" applyBorder="1" applyAlignment="1">
      <alignment horizontal="center" vertical="center"/>
    </xf>
    <xf numFmtId="10" fontId="5" fillId="0" borderId="11" xfId="52" applyNumberFormat="1" applyFont="1" applyFill="1" applyBorder="1" applyAlignment="1" applyProtection="1">
      <alignment horizontal="center" vertical="center"/>
      <protection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10" fontId="6" fillId="0" borderId="12" xfId="52" applyNumberFormat="1" applyFont="1" applyFill="1" applyBorder="1" applyAlignment="1" applyProtection="1">
      <alignment horizontal="center" vertical="center"/>
      <protection/>
    </xf>
    <xf numFmtId="49" fontId="6" fillId="0" borderId="12" xfId="52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>
      <alignment horizontal="center" vertical="center"/>
    </xf>
    <xf numFmtId="10" fontId="3" fillId="7" borderId="10" xfId="52" applyNumberFormat="1" applyFont="1" applyFill="1" applyBorder="1" applyAlignment="1" applyProtection="1">
      <alignment horizontal="center" vertical="center"/>
      <protection/>
    </xf>
    <xf numFmtId="10" fontId="3" fillId="33" borderId="11" xfId="52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10" fontId="5" fillId="33" borderId="11" xfId="0" applyNumberFormat="1" applyFont="1" applyFill="1" applyBorder="1" applyAlignment="1">
      <alignment horizontal="center" vertical="center"/>
    </xf>
    <xf numFmtId="10" fontId="5" fillId="33" borderId="11" xfId="52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center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justify" vertical="top"/>
    </xf>
    <xf numFmtId="0" fontId="3" fillId="33" borderId="11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49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0" fontId="4" fillId="33" borderId="10" xfId="0" applyFont="1" applyFill="1" applyBorder="1" applyAlignment="1">
      <alignment horizontal="justify" vertical="center"/>
    </xf>
    <xf numFmtId="49" fontId="3" fillId="0" borderId="14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163"/>
  <sheetViews>
    <sheetView tabSelected="1" workbookViewId="0" topLeftCell="A137">
      <selection activeCell="I135" sqref="I135"/>
    </sheetView>
  </sheetViews>
  <sheetFormatPr defaultColWidth="9.0039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2" customWidth="1"/>
    <col min="7" max="7" width="32.28125" style="1" customWidth="1"/>
    <col min="8" max="8" width="0" style="1" hidden="1" customWidth="1"/>
    <col min="9" max="9" width="14.57421875" style="1" customWidth="1"/>
    <col min="10" max="10" width="14.851562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2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50" t="s">
        <v>248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 ht="12.75" customHeight="1" hidden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2:14" ht="12.75" customHeight="1" hidden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4" ht="12.7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4" ht="12.7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2:14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0.75" customHeight="1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14" ht="46.5" customHeight="1">
      <c r="B12" s="51" t="s">
        <v>0</v>
      </c>
      <c r="C12" s="51"/>
      <c r="D12" s="51"/>
      <c r="E12" s="51" t="s">
        <v>1</v>
      </c>
      <c r="F12" s="51"/>
      <c r="G12" s="51"/>
      <c r="H12" s="23"/>
      <c r="I12" s="52" t="s">
        <v>249</v>
      </c>
      <c r="J12" s="54" t="s">
        <v>250</v>
      </c>
      <c r="K12" s="54" t="s">
        <v>251</v>
      </c>
      <c r="L12" s="55" t="s">
        <v>2</v>
      </c>
      <c r="M12" s="56" t="s">
        <v>3</v>
      </c>
      <c r="N12" s="3"/>
    </row>
    <row r="13" spans="2:14" ht="12.75">
      <c r="B13" s="24" t="s">
        <v>4</v>
      </c>
      <c r="C13" s="24" t="s">
        <v>5</v>
      </c>
      <c r="D13" s="25" t="s">
        <v>6</v>
      </c>
      <c r="E13" s="51"/>
      <c r="F13" s="51"/>
      <c r="G13" s="51"/>
      <c r="H13" s="23"/>
      <c r="I13" s="53"/>
      <c r="J13" s="54"/>
      <c r="K13" s="54"/>
      <c r="L13" s="55"/>
      <c r="M13" s="57"/>
      <c r="N13" s="4"/>
    </row>
    <row r="14" spans="2:13" ht="12.75">
      <c r="B14" s="3">
        <v>1</v>
      </c>
      <c r="C14" s="3">
        <v>2</v>
      </c>
      <c r="D14" s="3">
        <v>3</v>
      </c>
      <c r="E14" s="58">
        <v>4</v>
      </c>
      <c r="F14" s="58"/>
      <c r="G14" s="58"/>
      <c r="H14" s="3"/>
      <c r="I14" s="3">
        <v>5</v>
      </c>
      <c r="J14" s="3">
        <v>6</v>
      </c>
      <c r="K14" s="3">
        <v>7</v>
      </c>
      <c r="L14" s="5">
        <v>8</v>
      </c>
      <c r="M14" s="5">
        <v>9</v>
      </c>
    </row>
    <row r="15" spans="2:13" ht="12.75">
      <c r="B15" s="34" t="s">
        <v>7</v>
      </c>
      <c r="C15" s="34"/>
      <c r="D15" s="34"/>
      <c r="E15" s="35" t="s">
        <v>8</v>
      </c>
      <c r="F15" s="35"/>
      <c r="G15" s="35"/>
      <c r="H15" s="26"/>
      <c r="I15" s="20">
        <f>SUM(I16:I17)</f>
        <v>0</v>
      </c>
      <c r="J15" s="20">
        <f>SUM(J16:J17)</f>
        <v>1629.4</v>
      </c>
      <c r="K15" s="20">
        <f>SUM(K16:K17)</f>
        <v>1629.4</v>
      </c>
      <c r="L15" s="27">
        <v>0</v>
      </c>
      <c r="M15" s="27">
        <v>0</v>
      </c>
    </row>
    <row r="16" spans="2:13" ht="12.75">
      <c r="B16" s="38" t="s">
        <v>9</v>
      </c>
      <c r="C16" s="38"/>
      <c r="D16" s="38"/>
      <c r="E16" s="40" t="s">
        <v>10</v>
      </c>
      <c r="F16" s="40"/>
      <c r="G16" s="40"/>
      <c r="H16" s="3"/>
      <c r="I16" s="13">
        <v>0</v>
      </c>
      <c r="J16" s="13">
        <v>0</v>
      </c>
      <c r="K16" s="13" t="s">
        <v>11</v>
      </c>
      <c r="L16" s="6">
        <v>0</v>
      </c>
      <c r="M16" s="6">
        <v>0</v>
      </c>
    </row>
    <row r="17" spans="2:13" ht="38.25" customHeight="1">
      <c r="B17" s="31" t="s">
        <v>12</v>
      </c>
      <c r="C17" s="31"/>
      <c r="D17" s="31"/>
      <c r="E17" s="59" t="s">
        <v>13</v>
      </c>
      <c r="F17" s="60"/>
      <c r="G17" s="61"/>
      <c r="H17" s="7"/>
      <c r="I17" s="13">
        <v>0</v>
      </c>
      <c r="J17" s="13">
        <v>1629.4</v>
      </c>
      <c r="K17" s="13">
        <v>1629.4</v>
      </c>
      <c r="L17" s="8">
        <f>K17/J17</f>
        <v>1</v>
      </c>
      <c r="M17" s="8">
        <f>K17/K163</f>
        <v>0.00011067683243131092</v>
      </c>
    </row>
    <row r="18" spans="2:13" ht="13.5" customHeight="1">
      <c r="B18" s="34" t="s">
        <v>16</v>
      </c>
      <c r="C18" s="34"/>
      <c r="D18" s="34"/>
      <c r="E18" s="35" t="s">
        <v>17</v>
      </c>
      <c r="F18" s="35"/>
      <c r="G18" s="35"/>
      <c r="H18" s="26"/>
      <c r="I18" s="20">
        <f>SUM(I19)</f>
        <v>1364.58</v>
      </c>
      <c r="J18" s="20">
        <f>SUM(J19)</f>
        <v>2010</v>
      </c>
      <c r="K18" s="20">
        <f>SUM(K19)</f>
        <v>397.96</v>
      </c>
      <c r="L18" s="28">
        <f>K18/J18</f>
        <v>0.19799004975124376</v>
      </c>
      <c r="M18" s="27">
        <f>K18/K163</f>
        <v>2.7031393294687917E-05</v>
      </c>
    </row>
    <row r="19" spans="2:13" ht="13.5" customHeight="1">
      <c r="B19" s="38" t="s">
        <v>18</v>
      </c>
      <c r="C19" s="38"/>
      <c r="D19" s="38"/>
      <c r="E19" s="40" t="s">
        <v>19</v>
      </c>
      <c r="F19" s="40"/>
      <c r="G19" s="40"/>
      <c r="H19" s="3"/>
      <c r="I19" s="13">
        <f>SUM(I20:I21)</f>
        <v>1364.58</v>
      </c>
      <c r="J19" s="13">
        <f>SUM(J20:J21)</f>
        <v>2010</v>
      </c>
      <c r="K19" s="13">
        <f>SUM(K20:K21)</f>
        <v>397.96</v>
      </c>
      <c r="L19" s="9">
        <f>K19/J19</f>
        <v>0.19799004975124376</v>
      </c>
      <c r="M19" s="9">
        <f>K19/K163</f>
        <v>2.7031393294687917E-05</v>
      </c>
    </row>
    <row r="20" spans="2:13" ht="13.5" customHeight="1">
      <c r="B20" s="31" t="s">
        <v>14</v>
      </c>
      <c r="C20" s="31"/>
      <c r="D20" s="31"/>
      <c r="E20" s="37" t="s">
        <v>15</v>
      </c>
      <c r="F20" s="37"/>
      <c r="G20" s="37"/>
      <c r="H20" s="3"/>
      <c r="I20" s="13">
        <v>1360.5</v>
      </c>
      <c r="J20" s="13">
        <v>2000</v>
      </c>
      <c r="K20" s="13">
        <v>392.5</v>
      </c>
      <c r="L20" s="9">
        <f>K20/J20</f>
        <v>0.19625</v>
      </c>
      <c r="M20" s="9">
        <f>K20/K163</f>
        <v>2.666052333944368E-05</v>
      </c>
    </row>
    <row r="21" spans="2:13" ht="12.75">
      <c r="B21" s="31" t="s">
        <v>49</v>
      </c>
      <c r="C21" s="31"/>
      <c r="D21" s="31"/>
      <c r="E21" s="37" t="s">
        <v>50</v>
      </c>
      <c r="F21" s="37"/>
      <c r="G21" s="37"/>
      <c r="H21" s="7"/>
      <c r="I21" s="13">
        <v>4.08</v>
      </c>
      <c r="J21" s="13">
        <v>10</v>
      </c>
      <c r="K21" s="13">
        <v>5.46</v>
      </c>
      <c r="L21" s="10">
        <f>K21/J21</f>
        <v>0.546</v>
      </c>
      <c r="M21" s="10">
        <f>K21/K163</f>
        <v>3.708699552442357E-07</v>
      </c>
    </row>
    <row r="22" spans="2:13" ht="12.75">
      <c r="B22" s="34" t="s">
        <v>20</v>
      </c>
      <c r="C22" s="34"/>
      <c r="D22" s="34"/>
      <c r="E22" s="35" t="s">
        <v>21</v>
      </c>
      <c r="F22" s="35"/>
      <c r="G22" s="35"/>
      <c r="H22" s="26"/>
      <c r="I22" s="29">
        <f>SUM(I23)</f>
        <v>0</v>
      </c>
      <c r="J22" s="30">
        <f>SUM(J23)</f>
        <v>1828530</v>
      </c>
      <c r="K22" s="30">
        <f>SUM(K23)</f>
        <v>1808770.86</v>
      </c>
      <c r="L22" s="28">
        <v>0</v>
      </c>
      <c r="M22" s="28">
        <f>K22/K163</f>
        <v>0.12286058020060031</v>
      </c>
    </row>
    <row r="23" spans="2:13" ht="12.75">
      <c r="B23" s="38" t="s">
        <v>22</v>
      </c>
      <c r="C23" s="38"/>
      <c r="D23" s="38"/>
      <c r="E23" s="40" t="s">
        <v>23</v>
      </c>
      <c r="F23" s="40"/>
      <c r="G23" s="40"/>
      <c r="H23" s="3"/>
      <c r="I23" s="18">
        <f>SUM(I24:I26)</f>
        <v>0</v>
      </c>
      <c r="J23" s="13">
        <f>SUM(J24:J26)</f>
        <v>1828530</v>
      </c>
      <c r="K23" s="13">
        <f>SUM(K24:K26)</f>
        <v>1808770.86</v>
      </c>
      <c r="L23" s="11">
        <f>K23/J23</f>
        <v>0.9891939754885072</v>
      </c>
      <c r="M23" s="11">
        <f>K23/K163</f>
        <v>0.12286058020060031</v>
      </c>
    </row>
    <row r="24" spans="2:13" ht="18" customHeight="1">
      <c r="B24" s="62" t="s">
        <v>252</v>
      </c>
      <c r="C24" s="31"/>
      <c r="D24" s="31"/>
      <c r="E24" s="33" t="s">
        <v>261</v>
      </c>
      <c r="F24" s="33"/>
      <c r="G24" s="33"/>
      <c r="H24" s="7"/>
      <c r="I24" s="18">
        <v>0</v>
      </c>
      <c r="J24" s="13">
        <v>17100</v>
      </c>
      <c r="K24" s="13">
        <v>0</v>
      </c>
      <c r="L24" s="12">
        <v>0</v>
      </c>
      <c r="M24" s="12">
        <v>0</v>
      </c>
    </row>
    <row r="25" spans="2:13" ht="39.75" customHeight="1">
      <c r="B25" s="31" t="s">
        <v>24</v>
      </c>
      <c r="C25" s="31"/>
      <c r="D25" s="31"/>
      <c r="E25" s="33" t="s">
        <v>25</v>
      </c>
      <c r="F25" s="33"/>
      <c r="G25" s="33"/>
      <c r="H25" s="7"/>
      <c r="I25" s="18">
        <v>0</v>
      </c>
      <c r="J25" s="13">
        <v>551600</v>
      </c>
      <c r="K25" s="13">
        <v>551595.54</v>
      </c>
      <c r="L25" s="12">
        <f>J25/K25</f>
        <v>1.00000808563463</v>
      </c>
      <c r="M25" s="12">
        <f>K25/K163</f>
        <v>0.03746707202064469</v>
      </c>
    </row>
    <row r="26" spans="2:13" ht="39.75" customHeight="1">
      <c r="B26" s="62" t="s">
        <v>253</v>
      </c>
      <c r="C26" s="31"/>
      <c r="D26" s="31"/>
      <c r="E26" s="32" t="s">
        <v>26</v>
      </c>
      <c r="F26" s="32"/>
      <c r="G26" s="32"/>
      <c r="H26" s="7"/>
      <c r="I26" s="18">
        <v>0</v>
      </c>
      <c r="J26" s="13">
        <v>1259830</v>
      </c>
      <c r="K26" s="13">
        <v>1257175.32</v>
      </c>
      <c r="L26" s="12">
        <f>K26/J26</f>
        <v>0.9978928268099665</v>
      </c>
      <c r="M26" s="12">
        <v>0</v>
      </c>
    </row>
    <row r="27" spans="2:13" ht="12.75">
      <c r="B27" s="34" t="s">
        <v>27</v>
      </c>
      <c r="C27" s="34"/>
      <c r="D27" s="34"/>
      <c r="E27" s="35" t="s">
        <v>28</v>
      </c>
      <c r="F27" s="35"/>
      <c r="G27" s="35"/>
      <c r="H27" s="26"/>
      <c r="I27" s="20">
        <f>SUM(I28)</f>
        <v>1053017.3499999999</v>
      </c>
      <c r="J27" s="20">
        <f>SUM(J28)</f>
        <v>1373107</v>
      </c>
      <c r="K27" s="20">
        <f>SUM(K28)</f>
        <v>1373106.92</v>
      </c>
      <c r="L27" s="22">
        <f aca="true" t="shared" si="0" ref="L27:L39">K27/J27</f>
        <v>0.9999999417379708</v>
      </c>
      <c r="M27" s="22">
        <f>K27/K163</f>
        <v>0.09326815054321433</v>
      </c>
    </row>
    <row r="28" spans="2:13" ht="12.75">
      <c r="B28" s="38" t="s">
        <v>29</v>
      </c>
      <c r="C28" s="38"/>
      <c r="D28" s="38"/>
      <c r="E28" s="40" t="s">
        <v>30</v>
      </c>
      <c r="F28" s="40"/>
      <c r="G28" s="40"/>
      <c r="H28" s="3"/>
      <c r="I28" s="13">
        <f>SUM(I29:I30)</f>
        <v>1053017.3499999999</v>
      </c>
      <c r="J28" s="13">
        <f>SUM(J29:J30)</f>
        <v>1373107</v>
      </c>
      <c r="K28" s="13">
        <f>SUM(K29:K30)</f>
        <v>1373106.92</v>
      </c>
      <c r="L28" s="11">
        <f t="shared" si="0"/>
        <v>0.9999999417379708</v>
      </c>
      <c r="M28" s="11">
        <f>K28/K163</f>
        <v>0.09326815054321433</v>
      </c>
    </row>
    <row r="29" spans="2:13" ht="16.5" customHeight="1">
      <c r="B29" s="31" t="s">
        <v>31</v>
      </c>
      <c r="C29" s="31"/>
      <c r="D29" s="31"/>
      <c r="E29" s="37" t="s">
        <v>32</v>
      </c>
      <c r="F29" s="37"/>
      <c r="G29" s="37"/>
      <c r="H29" s="7"/>
      <c r="I29" s="13">
        <v>1431.14</v>
      </c>
      <c r="J29" s="13">
        <v>461</v>
      </c>
      <c r="K29" s="13">
        <v>460.97</v>
      </c>
      <c r="L29" s="12">
        <f t="shared" si="0"/>
        <v>0.9999349240780911</v>
      </c>
      <c r="M29" s="12">
        <f>K29/K163</f>
        <v>3.131134125804676E-05</v>
      </c>
    </row>
    <row r="30" spans="2:13" ht="42" customHeight="1">
      <c r="B30" s="31" t="s">
        <v>33</v>
      </c>
      <c r="C30" s="31"/>
      <c r="D30" s="31"/>
      <c r="E30" s="33" t="s">
        <v>34</v>
      </c>
      <c r="F30" s="33"/>
      <c r="G30" s="33"/>
      <c r="H30" s="7"/>
      <c r="I30" s="13">
        <v>1051586.21</v>
      </c>
      <c r="J30" s="13">
        <v>1372646</v>
      </c>
      <c r="K30" s="13">
        <v>1372645.95</v>
      </c>
      <c r="L30" s="12">
        <f t="shared" si="0"/>
        <v>0.9999999635740023</v>
      </c>
      <c r="M30" s="12">
        <f>K30/K163</f>
        <v>0.09323683920195629</v>
      </c>
    </row>
    <row r="31" spans="2:13" ht="12.75">
      <c r="B31" s="34" t="s">
        <v>35</v>
      </c>
      <c r="C31" s="34"/>
      <c r="D31" s="34"/>
      <c r="E31" s="35" t="s">
        <v>36</v>
      </c>
      <c r="F31" s="35"/>
      <c r="G31" s="35"/>
      <c r="H31" s="26"/>
      <c r="I31" s="20">
        <f>SUM(I32,I40,I42)</f>
        <v>1560684.4800000002</v>
      </c>
      <c r="J31" s="20">
        <f>SUM(J32,J40,J42)</f>
        <v>1789000</v>
      </c>
      <c r="K31" s="20">
        <f>SUM(K32,K40,K42)</f>
        <v>1905374.6400000004</v>
      </c>
      <c r="L31" s="22">
        <f t="shared" si="0"/>
        <v>1.0650501062045838</v>
      </c>
      <c r="M31" s="22">
        <f>K31/K163</f>
        <v>0.1294223823187366</v>
      </c>
    </row>
    <row r="32" spans="2:13" ht="12.75">
      <c r="B32" s="38" t="s">
        <v>37</v>
      </c>
      <c r="C32" s="38"/>
      <c r="D32" s="38"/>
      <c r="E32" s="40" t="s">
        <v>38</v>
      </c>
      <c r="F32" s="40"/>
      <c r="G32" s="40"/>
      <c r="H32" s="3"/>
      <c r="I32" s="13">
        <f>SUM(I33:I39)</f>
        <v>1422018.2300000002</v>
      </c>
      <c r="J32" s="13">
        <f>SUM(J33:J39)</f>
        <v>1727000</v>
      </c>
      <c r="K32" s="13">
        <f>SUM(K33:K39)</f>
        <v>1827437.3200000003</v>
      </c>
      <c r="L32" s="11">
        <f t="shared" si="0"/>
        <v>1.058157104806022</v>
      </c>
      <c r="M32" s="11">
        <f>K32/K163</f>
        <v>0.12412849763370808</v>
      </c>
    </row>
    <row r="33" spans="2:13" ht="29.25" customHeight="1">
      <c r="B33" s="31" t="s">
        <v>39</v>
      </c>
      <c r="C33" s="31"/>
      <c r="D33" s="31"/>
      <c r="E33" s="33" t="s">
        <v>40</v>
      </c>
      <c r="F33" s="33"/>
      <c r="G33" s="33"/>
      <c r="H33" s="7"/>
      <c r="I33" s="13">
        <v>39941.49</v>
      </c>
      <c r="J33" s="13">
        <v>60000</v>
      </c>
      <c r="K33" s="13">
        <v>69704.16</v>
      </c>
      <c r="L33" s="12">
        <f t="shared" si="0"/>
        <v>1.161736</v>
      </c>
      <c r="M33" s="12">
        <f>K33/K163</f>
        <v>0.004734648113468323</v>
      </c>
    </row>
    <row r="34" spans="2:13" ht="53.25" customHeight="1">
      <c r="B34" s="36" t="s">
        <v>41</v>
      </c>
      <c r="C34" s="36"/>
      <c r="D34" s="36"/>
      <c r="E34" s="33" t="s">
        <v>42</v>
      </c>
      <c r="F34" s="33"/>
      <c r="G34" s="33"/>
      <c r="H34" s="7"/>
      <c r="I34" s="13">
        <v>857512.37</v>
      </c>
      <c r="J34" s="13">
        <v>800000</v>
      </c>
      <c r="K34" s="13">
        <v>818209.82</v>
      </c>
      <c r="L34" s="12">
        <f t="shared" si="0"/>
        <v>1.0227622749999998</v>
      </c>
      <c r="M34" s="12">
        <f>K34/K163</f>
        <v>0.055576820388973276</v>
      </c>
    </row>
    <row r="35" spans="2:13" ht="30" customHeight="1">
      <c r="B35" s="36" t="s">
        <v>43</v>
      </c>
      <c r="C35" s="36"/>
      <c r="D35" s="36"/>
      <c r="E35" s="33" t="s">
        <v>44</v>
      </c>
      <c r="F35" s="33"/>
      <c r="G35" s="33"/>
      <c r="H35" s="7"/>
      <c r="I35" s="13">
        <v>2972.25</v>
      </c>
      <c r="J35" s="13">
        <v>6000</v>
      </c>
      <c r="K35" s="13">
        <v>6123.05</v>
      </c>
      <c r="L35" s="12">
        <f t="shared" si="0"/>
        <v>1.0205083333333334</v>
      </c>
      <c r="M35" s="12">
        <f>K35/K163</f>
        <v>0.0004159075603403328</v>
      </c>
    </row>
    <row r="36" spans="2:13" ht="28.5" customHeight="1">
      <c r="B36" s="36" t="s">
        <v>45</v>
      </c>
      <c r="C36" s="36"/>
      <c r="D36" s="36"/>
      <c r="E36" s="33" t="s">
        <v>46</v>
      </c>
      <c r="F36" s="33"/>
      <c r="G36" s="33"/>
      <c r="H36" s="7"/>
      <c r="I36" s="13">
        <v>412645.93</v>
      </c>
      <c r="J36" s="13">
        <v>750000</v>
      </c>
      <c r="K36" s="13">
        <v>812174.15</v>
      </c>
      <c r="L36" s="12">
        <f t="shared" si="0"/>
        <v>1.0828988666666668</v>
      </c>
      <c r="M36" s="12">
        <f>K36/K163</f>
        <v>0.05516684810641486</v>
      </c>
    </row>
    <row r="37" spans="2:13" ht="15.75" customHeight="1">
      <c r="B37" s="36" t="s">
        <v>47</v>
      </c>
      <c r="C37" s="36"/>
      <c r="D37" s="36"/>
      <c r="E37" s="37" t="s">
        <v>48</v>
      </c>
      <c r="F37" s="37"/>
      <c r="G37" s="37"/>
      <c r="H37" s="7"/>
      <c r="I37" s="13">
        <v>10513.85</v>
      </c>
      <c r="J37" s="13">
        <v>15000</v>
      </c>
      <c r="K37" s="13">
        <v>0</v>
      </c>
      <c r="L37" s="12">
        <f t="shared" si="0"/>
        <v>0</v>
      </c>
      <c r="M37" s="12">
        <f>K37/K163</f>
        <v>0</v>
      </c>
    </row>
    <row r="38" spans="2:13" ht="12" customHeight="1">
      <c r="B38" s="63" t="s">
        <v>49</v>
      </c>
      <c r="C38" s="64"/>
      <c r="D38" s="65"/>
      <c r="E38" s="37" t="s">
        <v>50</v>
      </c>
      <c r="F38" s="37"/>
      <c r="G38" s="37"/>
      <c r="H38" s="7"/>
      <c r="I38" s="13">
        <v>91003.12</v>
      </c>
      <c r="J38" s="13">
        <v>82000</v>
      </c>
      <c r="K38" s="13">
        <v>102303.54</v>
      </c>
      <c r="L38" s="12">
        <f t="shared" si="0"/>
        <v>1.2476041463414633</v>
      </c>
      <c r="M38" s="12">
        <f>K38/K163</f>
        <v>0.006948957747459134</v>
      </c>
    </row>
    <row r="39" spans="2:13" ht="12.75">
      <c r="B39" s="36" t="s">
        <v>51</v>
      </c>
      <c r="C39" s="36"/>
      <c r="D39" s="36"/>
      <c r="E39" s="37" t="s">
        <v>52</v>
      </c>
      <c r="F39" s="37"/>
      <c r="G39" s="37"/>
      <c r="H39" s="7"/>
      <c r="I39" s="13">
        <v>7429.22</v>
      </c>
      <c r="J39" s="13">
        <v>14000</v>
      </c>
      <c r="K39" s="13">
        <v>18922.6</v>
      </c>
      <c r="L39" s="12">
        <f t="shared" si="0"/>
        <v>1.3516142857142857</v>
      </c>
      <c r="M39" s="12">
        <f>K39/K163</f>
        <v>0.0012853157170521197</v>
      </c>
    </row>
    <row r="40" spans="2:13" ht="12.75">
      <c r="B40" s="79" t="s">
        <v>239</v>
      </c>
      <c r="C40" s="82"/>
      <c r="D40" s="83"/>
      <c r="E40" s="84" t="s">
        <v>238</v>
      </c>
      <c r="F40" s="85"/>
      <c r="G40" s="86"/>
      <c r="H40" s="7"/>
      <c r="I40" s="13">
        <f>SUM(I41)</f>
        <v>100000</v>
      </c>
      <c r="J40" s="13">
        <f>SUM(J41)</f>
        <v>0</v>
      </c>
      <c r="K40" s="13">
        <f>SUM(K41)</f>
        <v>0</v>
      </c>
      <c r="L40" s="11">
        <f>SUM(L41)</f>
        <v>0</v>
      </c>
      <c r="M40" s="11">
        <f>K40/K163</f>
        <v>0</v>
      </c>
    </row>
    <row r="41" spans="2:13" ht="28.5" customHeight="1">
      <c r="B41" s="31" t="s">
        <v>173</v>
      </c>
      <c r="C41" s="31"/>
      <c r="D41" s="31"/>
      <c r="E41" s="33" t="s">
        <v>174</v>
      </c>
      <c r="F41" s="33"/>
      <c r="G41" s="33"/>
      <c r="H41" s="7"/>
      <c r="I41" s="13">
        <v>100000</v>
      </c>
      <c r="J41" s="13">
        <v>0</v>
      </c>
      <c r="K41" s="13">
        <v>0</v>
      </c>
      <c r="L41" s="11">
        <v>0</v>
      </c>
      <c r="M41" s="11">
        <f>K41/K163</f>
        <v>0</v>
      </c>
    </row>
    <row r="42" spans="2:13" ht="12.75">
      <c r="B42" s="38" t="s">
        <v>53</v>
      </c>
      <c r="C42" s="38"/>
      <c r="D42" s="38"/>
      <c r="E42" s="40" t="s">
        <v>54</v>
      </c>
      <c r="F42" s="40"/>
      <c r="G42" s="40"/>
      <c r="H42" s="3"/>
      <c r="I42" s="13">
        <f>SUM(I43)</f>
        <v>38666.25</v>
      </c>
      <c r="J42" s="13">
        <f>SUM(J43)</f>
        <v>62000</v>
      </c>
      <c r="K42" s="13">
        <f>SUM(K43)</f>
        <v>77937.32</v>
      </c>
      <c r="L42" s="11">
        <f aca="true" t="shared" si="1" ref="L42:L53">K42/J42</f>
        <v>1.2570535483870968</v>
      </c>
      <c r="M42" s="11">
        <f>K42/K163</f>
        <v>0.005293884685028512</v>
      </c>
    </row>
    <row r="43" spans="2:13" ht="12.75">
      <c r="B43" s="36" t="s">
        <v>55</v>
      </c>
      <c r="C43" s="36"/>
      <c r="D43" s="36"/>
      <c r="E43" s="37" t="s">
        <v>56</v>
      </c>
      <c r="F43" s="37"/>
      <c r="G43" s="37"/>
      <c r="H43" s="7"/>
      <c r="I43" s="13">
        <v>38666.25</v>
      </c>
      <c r="J43" s="13">
        <v>62000</v>
      </c>
      <c r="K43" s="13">
        <v>77937.32</v>
      </c>
      <c r="L43" s="12">
        <f t="shared" si="1"/>
        <v>1.2570535483870968</v>
      </c>
      <c r="M43" s="12">
        <f>K43/K163</f>
        <v>0.005293884685028512</v>
      </c>
    </row>
    <row r="44" spans="2:13" ht="12.75">
      <c r="B44" s="34" t="s">
        <v>57</v>
      </c>
      <c r="C44" s="34"/>
      <c r="D44" s="34"/>
      <c r="E44" s="35" t="s">
        <v>58</v>
      </c>
      <c r="F44" s="35"/>
      <c r="G44" s="35"/>
      <c r="H44" s="26"/>
      <c r="I44" s="20">
        <f>SUM(I45)</f>
        <v>64736.19</v>
      </c>
      <c r="J44" s="20">
        <f>SUM(J45)</f>
        <v>50475</v>
      </c>
      <c r="K44" s="20">
        <f>SUM(K45)</f>
        <v>53250.23</v>
      </c>
      <c r="L44" s="22">
        <v>0</v>
      </c>
      <c r="M44" s="22">
        <f>K44/K163</f>
        <v>0.0036170165598617687</v>
      </c>
    </row>
    <row r="45" spans="2:13" ht="12.75">
      <c r="B45" s="38" t="s">
        <v>59</v>
      </c>
      <c r="C45" s="38"/>
      <c r="D45" s="38"/>
      <c r="E45" s="40" t="s">
        <v>245</v>
      </c>
      <c r="F45" s="40"/>
      <c r="G45" s="40"/>
      <c r="H45" s="3"/>
      <c r="I45" s="13">
        <f>SUM(I46:I48)</f>
        <v>64736.19</v>
      </c>
      <c r="J45" s="13">
        <f>SUM(J46:J48)</f>
        <v>50475</v>
      </c>
      <c r="K45" s="13">
        <f>SUM(K46:K48)</f>
        <v>53250.23</v>
      </c>
      <c r="L45" s="11">
        <v>0</v>
      </c>
      <c r="M45" s="11">
        <f>K45/K163</f>
        <v>0.0036170165598617687</v>
      </c>
    </row>
    <row r="46" spans="2:13" ht="12.75">
      <c r="B46" s="36" t="s">
        <v>60</v>
      </c>
      <c r="C46" s="36"/>
      <c r="D46" s="36"/>
      <c r="E46" s="37" t="s">
        <v>61</v>
      </c>
      <c r="F46" s="37"/>
      <c r="G46" s="37"/>
      <c r="H46" s="7"/>
      <c r="I46" s="13">
        <v>64736.19</v>
      </c>
      <c r="J46" s="13">
        <v>50000</v>
      </c>
      <c r="K46" s="13">
        <v>53250.23</v>
      </c>
      <c r="L46" s="11">
        <v>0</v>
      </c>
      <c r="M46" s="11">
        <f>K46/K163</f>
        <v>0.0036170165598617687</v>
      </c>
    </row>
    <row r="47" spans="2:13" ht="12.75">
      <c r="B47" s="36" t="s">
        <v>47</v>
      </c>
      <c r="C47" s="36"/>
      <c r="D47" s="36"/>
      <c r="E47" s="37" t="s">
        <v>48</v>
      </c>
      <c r="F47" s="37"/>
      <c r="G47" s="37"/>
      <c r="H47" s="3"/>
      <c r="I47" s="13">
        <v>0</v>
      </c>
      <c r="J47" s="13">
        <v>475</v>
      </c>
      <c r="K47" s="13">
        <v>0</v>
      </c>
      <c r="L47" s="11">
        <v>0</v>
      </c>
      <c r="M47" s="11">
        <v>0</v>
      </c>
    </row>
    <row r="48" spans="2:13" ht="12.75">
      <c r="B48" s="63" t="s">
        <v>49</v>
      </c>
      <c r="C48" s="64"/>
      <c r="D48" s="65"/>
      <c r="E48" s="37" t="s">
        <v>50</v>
      </c>
      <c r="F48" s="37"/>
      <c r="G48" s="37"/>
      <c r="H48" s="7"/>
      <c r="I48" s="13">
        <v>0</v>
      </c>
      <c r="J48" s="13">
        <v>0</v>
      </c>
      <c r="K48" s="13">
        <v>0</v>
      </c>
      <c r="L48" s="12">
        <v>0</v>
      </c>
      <c r="M48" s="12">
        <f>K48/K163</f>
        <v>0</v>
      </c>
    </row>
    <row r="49" spans="2:13" ht="12.75">
      <c r="B49" s="34" t="s">
        <v>62</v>
      </c>
      <c r="C49" s="34"/>
      <c r="D49" s="34"/>
      <c r="E49" s="35" t="s">
        <v>63</v>
      </c>
      <c r="F49" s="35"/>
      <c r="G49" s="35"/>
      <c r="H49" s="26"/>
      <c r="I49" s="20">
        <f>SUM(I50,I53)</f>
        <v>73149.86</v>
      </c>
      <c r="J49" s="20">
        <f>SUM(J50,J53)</f>
        <v>82696</v>
      </c>
      <c r="K49" s="20">
        <f>SUM(K50,K53)</f>
        <v>82625.56</v>
      </c>
      <c r="L49" s="22">
        <f t="shared" si="1"/>
        <v>0.9991482054754764</v>
      </c>
      <c r="M49" s="22">
        <f>K49/K163</f>
        <v>0.005612332919272877</v>
      </c>
    </row>
    <row r="50" spans="2:13" ht="12.75">
      <c r="B50" s="38" t="s">
        <v>64</v>
      </c>
      <c r="C50" s="38"/>
      <c r="D50" s="38"/>
      <c r="E50" s="40" t="s">
        <v>65</v>
      </c>
      <c r="F50" s="40"/>
      <c r="G50" s="40"/>
      <c r="H50" s="3"/>
      <c r="I50" s="13">
        <f>SUM(I51:I52)</f>
        <v>57749.72</v>
      </c>
      <c r="J50" s="13">
        <f>SUM(J51:J52)</f>
        <v>59596</v>
      </c>
      <c r="K50" s="13">
        <f>SUM(K51:K52)</f>
        <v>59686.7</v>
      </c>
      <c r="L50" s="11">
        <f t="shared" si="1"/>
        <v>1.001521914222431</v>
      </c>
      <c r="M50" s="11">
        <f>K50/K163</f>
        <v>0.004054213142431524</v>
      </c>
    </row>
    <row r="51" spans="2:13" ht="45" customHeight="1">
      <c r="B51" s="31" t="s">
        <v>66</v>
      </c>
      <c r="C51" s="31"/>
      <c r="D51" s="31"/>
      <c r="E51" s="33" t="s">
        <v>67</v>
      </c>
      <c r="F51" s="33"/>
      <c r="G51" s="33"/>
      <c r="H51" s="7"/>
      <c r="I51" s="13">
        <v>57151</v>
      </c>
      <c r="J51" s="13">
        <v>59246</v>
      </c>
      <c r="K51" s="13">
        <v>59246</v>
      </c>
      <c r="L51" s="12">
        <f t="shared" si="1"/>
        <v>1</v>
      </c>
      <c r="M51" s="12">
        <f>K51/K163</f>
        <v>0.004024278638901096</v>
      </c>
    </row>
    <row r="52" spans="2:13" ht="38.25" customHeight="1">
      <c r="B52" s="31" t="s">
        <v>68</v>
      </c>
      <c r="C52" s="31"/>
      <c r="D52" s="31"/>
      <c r="E52" s="33" t="s">
        <v>69</v>
      </c>
      <c r="F52" s="33"/>
      <c r="G52" s="33"/>
      <c r="H52" s="7"/>
      <c r="I52" s="13">
        <v>598.72</v>
      </c>
      <c r="J52" s="13">
        <v>350</v>
      </c>
      <c r="K52" s="13">
        <v>440.7</v>
      </c>
      <c r="L52" s="12">
        <f t="shared" si="1"/>
        <v>1.2591428571428571</v>
      </c>
      <c r="M52" s="12">
        <f>K52/K163</f>
        <v>2.993450353042759E-05</v>
      </c>
    </row>
    <row r="53" spans="2:13" ht="12.75">
      <c r="B53" s="38" t="s">
        <v>70</v>
      </c>
      <c r="C53" s="38"/>
      <c r="D53" s="38"/>
      <c r="E53" s="40" t="s">
        <v>71</v>
      </c>
      <c r="F53" s="40"/>
      <c r="G53" s="40"/>
      <c r="H53" s="3"/>
      <c r="I53" s="13">
        <f>SUM(I54:I57)</f>
        <v>15400.14</v>
      </c>
      <c r="J53" s="13">
        <f>SUM(J54:J57)</f>
        <v>23100</v>
      </c>
      <c r="K53" s="13">
        <f>SUM(K54:K57)</f>
        <v>22938.86</v>
      </c>
      <c r="L53" s="11">
        <f t="shared" si="1"/>
        <v>0.9930242424242425</v>
      </c>
      <c r="M53" s="11">
        <f>K53/K163</f>
        <v>0.0015581197768413531</v>
      </c>
    </row>
    <row r="54" spans="2:13" ht="12.75">
      <c r="B54" s="36" t="s">
        <v>72</v>
      </c>
      <c r="C54" s="36"/>
      <c r="D54" s="36"/>
      <c r="E54" s="37" t="s">
        <v>73</v>
      </c>
      <c r="F54" s="37"/>
      <c r="G54" s="37"/>
      <c r="H54" s="7"/>
      <c r="I54" s="13">
        <v>7112.97</v>
      </c>
      <c r="J54" s="13">
        <v>2000</v>
      </c>
      <c r="K54" s="13">
        <v>1490.22</v>
      </c>
      <c r="L54" s="12">
        <f>K54/J54</f>
        <v>0.74511</v>
      </c>
      <c r="M54" s="12">
        <f>K54/K163</f>
        <v>0.0001012230448175943</v>
      </c>
    </row>
    <row r="55" spans="2:13" ht="12.75">
      <c r="B55" s="63" t="s">
        <v>74</v>
      </c>
      <c r="C55" s="64"/>
      <c r="D55" s="65"/>
      <c r="E55" s="37" t="s">
        <v>75</v>
      </c>
      <c r="F55" s="37"/>
      <c r="G55" s="37"/>
      <c r="H55" s="7"/>
      <c r="I55" s="13">
        <v>112.2</v>
      </c>
      <c r="J55" s="13">
        <v>100</v>
      </c>
      <c r="K55" s="13">
        <v>90</v>
      </c>
      <c r="L55" s="12">
        <v>0</v>
      </c>
      <c r="M55" s="12">
        <f>K55/K163</f>
        <v>6.113241020509379E-06</v>
      </c>
    </row>
    <row r="56" spans="2:13" ht="12.75">
      <c r="B56" s="31" t="s">
        <v>76</v>
      </c>
      <c r="C56" s="31"/>
      <c r="D56" s="31"/>
      <c r="E56" s="37" t="s">
        <v>77</v>
      </c>
      <c r="F56" s="37"/>
      <c r="G56" s="37"/>
      <c r="H56" s="7"/>
      <c r="I56" s="13">
        <v>2563.68</v>
      </c>
      <c r="J56" s="13">
        <v>6000</v>
      </c>
      <c r="K56" s="13">
        <v>4910.55</v>
      </c>
      <c r="L56" s="12">
        <f>K56/J56</f>
        <v>0.8184250000000001</v>
      </c>
      <c r="M56" s="12">
        <f>K56/K163</f>
        <v>0.0003335486188140259</v>
      </c>
    </row>
    <row r="57" spans="2:13" ht="12.75">
      <c r="B57" s="36" t="s">
        <v>78</v>
      </c>
      <c r="C57" s="36"/>
      <c r="D57" s="36"/>
      <c r="E57" s="37" t="s">
        <v>79</v>
      </c>
      <c r="F57" s="37"/>
      <c r="G57" s="37"/>
      <c r="H57" s="7"/>
      <c r="I57" s="13">
        <v>5611.29</v>
      </c>
      <c r="J57" s="13">
        <v>15000</v>
      </c>
      <c r="K57" s="13">
        <v>16448.09</v>
      </c>
      <c r="L57" s="12">
        <f>K57/J57</f>
        <v>1.0965393333333333</v>
      </c>
      <c r="M57" s="12">
        <f>K57/K163</f>
        <v>0.0011172348721892236</v>
      </c>
    </row>
    <row r="58" spans="2:13" ht="48.75" customHeight="1">
      <c r="B58" s="34" t="s">
        <v>80</v>
      </c>
      <c r="C58" s="34"/>
      <c r="D58" s="34"/>
      <c r="E58" s="66" t="s">
        <v>81</v>
      </c>
      <c r="F58" s="66"/>
      <c r="G58" s="66"/>
      <c r="H58" s="26"/>
      <c r="I58" s="20">
        <f>SUM(I59,I61)</f>
        <v>767</v>
      </c>
      <c r="J58" s="20">
        <f>SUM(J59,J61)</f>
        <v>11170</v>
      </c>
      <c r="K58" s="20">
        <f>SUM(K59,K61)</f>
        <v>11170</v>
      </c>
      <c r="L58" s="22">
        <f aca="true" t="shared" si="2" ref="L58:L80">K58/J58</f>
        <v>1</v>
      </c>
      <c r="M58" s="22">
        <f>K58/K163</f>
        <v>0.0007587211355454418</v>
      </c>
    </row>
    <row r="59" spans="2:13" ht="27" customHeight="1">
      <c r="B59" s="38" t="s">
        <v>82</v>
      </c>
      <c r="C59" s="38"/>
      <c r="D59" s="38"/>
      <c r="E59" s="39" t="s">
        <v>246</v>
      </c>
      <c r="F59" s="39"/>
      <c r="G59" s="39"/>
      <c r="H59" s="3"/>
      <c r="I59" s="13">
        <f>SUM(I60)</f>
        <v>767</v>
      </c>
      <c r="J59" s="13">
        <f>SUM(J60)</f>
        <v>855</v>
      </c>
      <c r="K59" s="13">
        <f>SUM(K60)</f>
        <v>855</v>
      </c>
      <c r="L59" s="11">
        <f t="shared" si="2"/>
        <v>1</v>
      </c>
      <c r="M59" s="11">
        <f>K59/K163</f>
        <v>5.80757896948391E-05</v>
      </c>
    </row>
    <row r="60" spans="2:13" ht="45" customHeight="1">
      <c r="B60" s="31" t="s">
        <v>83</v>
      </c>
      <c r="C60" s="31"/>
      <c r="D60" s="31"/>
      <c r="E60" s="33" t="s">
        <v>84</v>
      </c>
      <c r="F60" s="33"/>
      <c r="G60" s="33"/>
      <c r="H60" s="7"/>
      <c r="I60" s="13">
        <v>767</v>
      </c>
      <c r="J60" s="13">
        <v>855</v>
      </c>
      <c r="K60" s="13">
        <v>855</v>
      </c>
      <c r="L60" s="12">
        <f t="shared" si="2"/>
        <v>1</v>
      </c>
      <c r="M60" s="12">
        <f>K60/K163</f>
        <v>5.80757896948391E-05</v>
      </c>
    </row>
    <row r="61" spans="2:13" ht="18.75" customHeight="1">
      <c r="B61" s="44" t="s">
        <v>254</v>
      </c>
      <c r="C61" s="45"/>
      <c r="D61" s="46"/>
      <c r="E61" s="47" t="s">
        <v>255</v>
      </c>
      <c r="F61" s="48"/>
      <c r="G61" s="49"/>
      <c r="H61" s="7"/>
      <c r="I61" s="13">
        <f>SUM(I62)</f>
        <v>0</v>
      </c>
      <c r="J61" s="13">
        <f>SUM(J62)</f>
        <v>10315</v>
      </c>
      <c r="K61" s="13">
        <f>SUM(K62)</f>
        <v>10315</v>
      </c>
      <c r="L61" s="11">
        <f>SUM(L62)</f>
        <v>1</v>
      </c>
      <c r="M61" s="11">
        <f>SUM(M62)</f>
        <v>0.0007006453458506027</v>
      </c>
    </row>
    <row r="62" spans="2:13" ht="39" customHeight="1">
      <c r="B62" s="31" t="s">
        <v>12</v>
      </c>
      <c r="C62" s="31"/>
      <c r="D62" s="31"/>
      <c r="E62" s="33" t="s">
        <v>13</v>
      </c>
      <c r="F62" s="33"/>
      <c r="G62" s="33"/>
      <c r="H62" s="7"/>
      <c r="I62" s="13">
        <v>0</v>
      </c>
      <c r="J62" s="13">
        <v>10315</v>
      </c>
      <c r="K62" s="13">
        <v>10315</v>
      </c>
      <c r="L62" s="11">
        <f>K62/J62</f>
        <v>1</v>
      </c>
      <c r="M62" s="11">
        <f>K62/K163</f>
        <v>0.0007006453458506027</v>
      </c>
    </row>
    <row r="63" spans="2:13" ht="12.75">
      <c r="B63" s="34" t="s">
        <v>85</v>
      </c>
      <c r="C63" s="34"/>
      <c r="D63" s="34"/>
      <c r="E63" s="35" t="s">
        <v>86</v>
      </c>
      <c r="F63" s="35"/>
      <c r="G63" s="35"/>
      <c r="H63" s="26"/>
      <c r="I63" s="20">
        <f aca="true" t="shared" si="3" ref="I63:K64">SUM(I64)</f>
        <v>500</v>
      </c>
      <c r="J63" s="20">
        <f t="shared" si="3"/>
        <v>0</v>
      </c>
      <c r="K63" s="20">
        <f t="shared" si="3"/>
        <v>0</v>
      </c>
      <c r="L63" s="22">
        <v>0</v>
      </c>
      <c r="M63" s="22">
        <f>K63/K163</f>
        <v>0</v>
      </c>
    </row>
    <row r="64" spans="2:13" ht="18" customHeight="1">
      <c r="B64" s="38" t="s">
        <v>87</v>
      </c>
      <c r="C64" s="38"/>
      <c r="D64" s="38"/>
      <c r="E64" s="40" t="s">
        <v>88</v>
      </c>
      <c r="F64" s="40"/>
      <c r="G64" s="40"/>
      <c r="H64" s="3"/>
      <c r="I64" s="13">
        <f t="shared" si="3"/>
        <v>500</v>
      </c>
      <c r="J64" s="13">
        <f t="shared" si="3"/>
        <v>0</v>
      </c>
      <c r="K64" s="13">
        <f t="shared" si="3"/>
        <v>0</v>
      </c>
      <c r="L64" s="11">
        <v>0</v>
      </c>
      <c r="M64" s="11">
        <f>K64/K163</f>
        <v>0</v>
      </c>
    </row>
    <row r="65" spans="2:13" ht="45" customHeight="1">
      <c r="B65" s="31" t="s">
        <v>89</v>
      </c>
      <c r="C65" s="31"/>
      <c r="D65" s="31"/>
      <c r="E65" s="33" t="s">
        <v>90</v>
      </c>
      <c r="F65" s="33"/>
      <c r="G65" s="33"/>
      <c r="H65" s="7"/>
      <c r="I65" s="13">
        <v>500</v>
      </c>
      <c r="J65" s="13">
        <v>0</v>
      </c>
      <c r="K65" s="13">
        <v>0</v>
      </c>
      <c r="L65" s="12">
        <v>0</v>
      </c>
      <c r="M65" s="12">
        <f>K65/K163</f>
        <v>0</v>
      </c>
    </row>
    <row r="66" spans="2:13" ht="27.75" customHeight="1">
      <c r="B66" s="34" t="s">
        <v>91</v>
      </c>
      <c r="C66" s="34"/>
      <c r="D66" s="34"/>
      <c r="E66" s="66" t="s">
        <v>92</v>
      </c>
      <c r="F66" s="66"/>
      <c r="G66" s="66"/>
      <c r="H66" s="26"/>
      <c r="I66" s="20">
        <f aca="true" t="shared" si="4" ref="I66:K67">SUM(I67)</f>
        <v>1000</v>
      </c>
      <c r="J66" s="20">
        <f t="shared" si="4"/>
        <v>1000</v>
      </c>
      <c r="K66" s="20">
        <f t="shared" si="4"/>
        <v>1000</v>
      </c>
      <c r="L66" s="22">
        <f t="shared" si="2"/>
        <v>1</v>
      </c>
      <c r="M66" s="22">
        <f>K66/K163</f>
        <v>6.7924900227882E-05</v>
      </c>
    </row>
    <row r="67" spans="2:13" ht="12.75">
      <c r="B67" s="38" t="s">
        <v>93</v>
      </c>
      <c r="C67" s="38"/>
      <c r="D67" s="38"/>
      <c r="E67" s="40" t="s">
        <v>94</v>
      </c>
      <c r="F67" s="40"/>
      <c r="G67" s="40"/>
      <c r="H67" s="3"/>
      <c r="I67" s="13">
        <f t="shared" si="4"/>
        <v>1000</v>
      </c>
      <c r="J67" s="13">
        <f t="shared" si="4"/>
        <v>1000</v>
      </c>
      <c r="K67" s="13">
        <f t="shared" si="4"/>
        <v>1000</v>
      </c>
      <c r="L67" s="11">
        <f t="shared" si="2"/>
        <v>1</v>
      </c>
      <c r="M67" s="11">
        <f>K67/K163</f>
        <v>6.7924900227882E-05</v>
      </c>
    </row>
    <row r="68" spans="2:13" ht="45" customHeight="1">
      <c r="B68" s="31" t="s">
        <v>95</v>
      </c>
      <c r="C68" s="31"/>
      <c r="D68" s="31"/>
      <c r="E68" s="33" t="s">
        <v>96</v>
      </c>
      <c r="F68" s="33"/>
      <c r="G68" s="33"/>
      <c r="H68" s="7"/>
      <c r="I68" s="13">
        <v>1000</v>
      </c>
      <c r="J68" s="13">
        <v>1000</v>
      </c>
      <c r="K68" s="13">
        <v>1000</v>
      </c>
      <c r="L68" s="12">
        <f t="shared" si="2"/>
        <v>1</v>
      </c>
      <c r="M68" s="12">
        <f>K68/K163</f>
        <v>6.7924900227882E-05</v>
      </c>
    </row>
    <row r="69" spans="2:13" ht="55.5" customHeight="1">
      <c r="B69" s="34" t="s">
        <v>97</v>
      </c>
      <c r="C69" s="34"/>
      <c r="D69" s="34"/>
      <c r="E69" s="66" t="s">
        <v>98</v>
      </c>
      <c r="F69" s="66"/>
      <c r="G69" s="66"/>
      <c r="H69" s="26"/>
      <c r="I69" s="20">
        <f>SUM(I70,I73,I82,I96,I104,I107)</f>
        <v>4261443.24</v>
      </c>
      <c r="J69" s="20">
        <f>SUM(J70,J73,J82,J96,J104,J107)</f>
        <v>4013967</v>
      </c>
      <c r="K69" s="20">
        <f>SUM(K70,K73,K82,K96,K104,K107)</f>
        <v>4204328.53</v>
      </c>
      <c r="L69" s="22">
        <f t="shared" si="2"/>
        <v>1.0474247869999929</v>
      </c>
      <c r="M69" s="22">
        <f>K69/K163</f>
        <v>0.2855785959254878</v>
      </c>
    </row>
    <row r="70" spans="2:13" ht="16.5" customHeight="1">
      <c r="B70" s="38" t="s">
        <v>99</v>
      </c>
      <c r="C70" s="38"/>
      <c r="D70" s="38"/>
      <c r="E70" s="40" t="s">
        <v>100</v>
      </c>
      <c r="F70" s="40"/>
      <c r="G70" s="40"/>
      <c r="H70" s="3"/>
      <c r="I70" s="13">
        <f>SUM(I71:I72)</f>
        <v>9161</v>
      </c>
      <c r="J70" s="13">
        <f>SUM(J71:J72)</f>
        <v>4000</v>
      </c>
      <c r="K70" s="13">
        <f>SUM(K71:K72)</f>
        <v>2640.33</v>
      </c>
      <c r="L70" s="11">
        <f t="shared" si="2"/>
        <v>0.6600825</v>
      </c>
      <c r="M70" s="11">
        <f>K70/K163</f>
        <v>0.00017934415181868364</v>
      </c>
    </row>
    <row r="71" spans="2:13" ht="27" customHeight="1">
      <c r="B71" s="36" t="s">
        <v>101</v>
      </c>
      <c r="C71" s="36"/>
      <c r="D71" s="36"/>
      <c r="E71" s="33" t="s">
        <v>102</v>
      </c>
      <c r="F71" s="33"/>
      <c r="G71" s="33"/>
      <c r="H71" s="7"/>
      <c r="I71" s="13">
        <v>8181</v>
      </c>
      <c r="J71" s="13">
        <v>3000</v>
      </c>
      <c r="K71" s="13">
        <v>2610.83</v>
      </c>
      <c r="L71" s="12">
        <f t="shared" si="2"/>
        <v>0.8702766666666666</v>
      </c>
      <c r="M71" s="12">
        <f>K71/K163</f>
        <v>0.00017734036726196114</v>
      </c>
    </row>
    <row r="72" spans="2:13" ht="19.5" customHeight="1">
      <c r="B72" s="36" t="s">
        <v>103</v>
      </c>
      <c r="C72" s="36"/>
      <c r="D72" s="36"/>
      <c r="E72" s="33" t="s">
        <v>104</v>
      </c>
      <c r="F72" s="33"/>
      <c r="G72" s="33"/>
      <c r="H72" s="7"/>
      <c r="I72" s="13">
        <v>980</v>
      </c>
      <c r="J72" s="13">
        <v>1000</v>
      </c>
      <c r="K72" s="13">
        <v>29.5</v>
      </c>
      <c r="L72" s="12">
        <f t="shared" si="2"/>
        <v>0.0295</v>
      </c>
      <c r="M72" s="12">
        <f>K72/K163</f>
        <v>2.0037845567225188E-06</v>
      </c>
    </row>
    <row r="73" spans="2:13" ht="44.25" customHeight="1">
      <c r="B73" s="38" t="s">
        <v>105</v>
      </c>
      <c r="C73" s="38"/>
      <c r="D73" s="38"/>
      <c r="E73" s="39" t="s">
        <v>106</v>
      </c>
      <c r="F73" s="39"/>
      <c r="G73" s="39"/>
      <c r="H73" s="3"/>
      <c r="I73" s="13">
        <f>SUM(I74:I81)</f>
        <v>912704.61</v>
      </c>
      <c r="J73" s="13">
        <f>SUM(J74:J81)</f>
        <v>939932</v>
      </c>
      <c r="K73" s="13">
        <f>SUM(K74:K81)</f>
        <v>997200.1100000001</v>
      </c>
      <c r="L73" s="11">
        <f t="shared" si="2"/>
        <v>1.0609279288288942</v>
      </c>
      <c r="M73" s="11">
        <f>K73/K163</f>
        <v>0.06773471797898295</v>
      </c>
    </row>
    <row r="74" spans="2:13" ht="12.75">
      <c r="B74" s="36" t="s">
        <v>107</v>
      </c>
      <c r="C74" s="36"/>
      <c r="D74" s="36"/>
      <c r="E74" s="37" t="s">
        <v>108</v>
      </c>
      <c r="F74" s="37"/>
      <c r="G74" s="37"/>
      <c r="H74" s="7"/>
      <c r="I74" s="13">
        <v>894988.81</v>
      </c>
      <c r="J74" s="13">
        <v>870000</v>
      </c>
      <c r="K74" s="13">
        <v>918173.81</v>
      </c>
      <c r="L74" s="12">
        <f t="shared" si="2"/>
        <v>1.055372195402299</v>
      </c>
      <c r="M74" s="12">
        <f>K74/K163</f>
        <v>0.06236686443610428</v>
      </c>
    </row>
    <row r="75" spans="2:13" ht="12.75">
      <c r="B75" s="36" t="s">
        <v>109</v>
      </c>
      <c r="C75" s="36"/>
      <c r="D75" s="36"/>
      <c r="E75" s="37" t="s">
        <v>110</v>
      </c>
      <c r="F75" s="37"/>
      <c r="G75" s="37"/>
      <c r="H75" s="7"/>
      <c r="I75" s="13">
        <v>377.5</v>
      </c>
      <c r="J75" s="13">
        <v>500</v>
      </c>
      <c r="K75" s="13">
        <v>265.23</v>
      </c>
      <c r="L75" s="12">
        <f t="shared" si="2"/>
        <v>0.53046</v>
      </c>
      <c r="M75" s="12">
        <v>0</v>
      </c>
    </row>
    <row r="76" spans="2:13" ht="12.75">
      <c r="B76" s="36" t="s">
        <v>111</v>
      </c>
      <c r="C76" s="36"/>
      <c r="D76" s="36"/>
      <c r="E76" s="37" t="s">
        <v>112</v>
      </c>
      <c r="F76" s="37"/>
      <c r="G76" s="37"/>
      <c r="H76" s="7"/>
      <c r="I76" s="13">
        <v>11823.6</v>
      </c>
      <c r="J76" s="13">
        <v>10300</v>
      </c>
      <c r="K76" s="13">
        <v>12302.77</v>
      </c>
      <c r="L76" s="12">
        <f t="shared" si="2"/>
        <v>1.1944436893203885</v>
      </c>
      <c r="M76" s="12">
        <f>K76/K163</f>
        <v>0.0008356644247765798</v>
      </c>
    </row>
    <row r="77" spans="2:13" ht="12.75">
      <c r="B77" s="63" t="s">
        <v>127</v>
      </c>
      <c r="C77" s="67"/>
      <c r="D77" s="68"/>
      <c r="E77" s="37" t="s">
        <v>128</v>
      </c>
      <c r="F77" s="37"/>
      <c r="G77" s="37"/>
      <c r="H77" s="7"/>
      <c r="I77" s="13">
        <v>533</v>
      </c>
      <c r="J77" s="13">
        <v>1000</v>
      </c>
      <c r="K77" s="13">
        <v>1359</v>
      </c>
      <c r="L77" s="12" t="s">
        <v>11</v>
      </c>
      <c r="M77" s="12">
        <v>0</v>
      </c>
    </row>
    <row r="78" spans="2:13" ht="24.75" customHeight="1">
      <c r="B78" s="36" t="s">
        <v>133</v>
      </c>
      <c r="C78" s="36"/>
      <c r="D78" s="36"/>
      <c r="E78" s="33" t="s">
        <v>134</v>
      </c>
      <c r="F78" s="33"/>
      <c r="G78" s="33"/>
      <c r="H78" s="7"/>
      <c r="I78" s="13">
        <v>0</v>
      </c>
      <c r="J78" s="13">
        <v>50000</v>
      </c>
      <c r="K78" s="13">
        <v>57210</v>
      </c>
      <c r="L78" s="12"/>
      <c r="M78" s="12"/>
    </row>
    <row r="79" spans="2:13" ht="12.75">
      <c r="B79" s="36" t="s">
        <v>113</v>
      </c>
      <c r="C79" s="36"/>
      <c r="D79" s="36"/>
      <c r="E79" s="37" t="s">
        <v>114</v>
      </c>
      <c r="F79" s="37"/>
      <c r="G79" s="37"/>
      <c r="H79" s="7"/>
      <c r="I79" s="13">
        <v>1658</v>
      </c>
      <c r="J79" s="13">
        <v>2500</v>
      </c>
      <c r="K79" s="13">
        <v>2334</v>
      </c>
      <c r="L79" s="12">
        <f t="shared" si="2"/>
        <v>0.9336</v>
      </c>
      <c r="M79" s="12">
        <f>K79/K163</f>
        <v>0.00015853671713187656</v>
      </c>
    </row>
    <row r="80" spans="2:13" ht="15.75" customHeight="1">
      <c r="B80" s="36" t="s">
        <v>115</v>
      </c>
      <c r="C80" s="36"/>
      <c r="D80" s="36"/>
      <c r="E80" s="37" t="s">
        <v>116</v>
      </c>
      <c r="F80" s="37"/>
      <c r="G80" s="37"/>
      <c r="H80" s="7"/>
      <c r="I80" s="13">
        <v>3262.1</v>
      </c>
      <c r="J80" s="13">
        <v>5532</v>
      </c>
      <c r="K80" s="13">
        <v>5440.9</v>
      </c>
      <c r="L80" s="12">
        <f t="shared" si="2"/>
        <v>0.9835321764280549</v>
      </c>
      <c r="M80" s="12">
        <f>K80/K163</f>
        <v>0.0003695725896498831</v>
      </c>
    </row>
    <row r="81" spans="2:13" ht="12" customHeight="1">
      <c r="B81" s="36" t="s">
        <v>117</v>
      </c>
      <c r="C81" s="36"/>
      <c r="D81" s="36"/>
      <c r="E81" s="37" t="s">
        <v>118</v>
      </c>
      <c r="F81" s="37"/>
      <c r="G81" s="37"/>
      <c r="H81" s="7"/>
      <c r="I81" s="13">
        <v>61.6</v>
      </c>
      <c r="J81" s="13">
        <v>100</v>
      </c>
      <c r="K81" s="13">
        <v>114.4</v>
      </c>
      <c r="L81" s="12">
        <f>K81/J81</f>
        <v>1.1440000000000001</v>
      </c>
      <c r="M81" s="12">
        <f>K81/K163</f>
        <v>7.7706085860697E-06</v>
      </c>
    </row>
    <row r="82" spans="2:13" ht="52.5" customHeight="1">
      <c r="B82" s="38" t="s">
        <v>119</v>
      </c>
      <c r="C82" s="38"/>
      <c r="D82" s="38"/>
      <c r="E82" s="39" t="s">
        <v>120</v>
      </c>
      <c r="F82" s="39"/>
      <c r="G82" s="39"/>
      <c r="H82" s="3"/>
      <c r="I82" s="13">
        <f>SUM(I83:I95)</f>
        <v>1039886.14</v>
      </c>
      <c r="J82" s="13">
        <f>SUM(J83:J95)</f>
        <v>824892</v>
      </c>
      <c r="K82" s="13">
        <f>SUM(K83:K95)</f>
        <v>941755.4599999998</v>
      </c>
      <c r="L82" s="11">
        <f aca="true" t="shared" si="5" ref="L82:L105">K82/J82</f>
        <v>1.1416712248391303</v>
      </c>
      <c r="M82" s="11">
        <f>K82/K163</f>
        <v>0.0639686456595631</v>
      </c>
    </row>
    <row r="83" spans="2:13" ht="12.75">
      <c r="B83" s="36" t="s">
        <v>121</v>
      </c>
      <c r="C83" s="36"/>
      <c r="D83" s="36"/>
      <c r="E83" s="37" t="s">
        <v>122</v>
      </c>
      <c r="F83" s="37"/>
      <c r="G83" s="37"/>
      <c r="H83" s="7"/>
      <c r="I83" s="13">
        <v>636667.05</v>
      </c>
      <c r="J83" s="13">
        <v>589800</v>
      </c>
      <c r="K83" s="13">
        <v>634825.94</v>
      </c>
      <c r="L83" s="12">
        <f t="shared" si="5"/>
        <v>1.0763410308579178</v>
      </c>
      <c r="M83" s="12">
        <f>K83/K163</f>
        <v>0.04312048863657139</v>
      </c>
    </row>
    <row r="84" spans="2:13" ht="12.75">
      <c r="B84" s="36" t="s">
        <v>123</v>
      </c>
      <c r="C84" s="36"/>
      <c r="D84" s="36"/>
      <c r="E84" s="37" t="s">
        <v>124</v>
      </c>
      <c r="F84" s="37"/>
      <c r="G84" s="37"/>
      <c r="H84" s="7"/>
      <c r="I84" s="13">
        <v>6518.74</v>
      </c>
      <c r="J84" s="13">
        <v>5500</v>
      </c>
      <c r="K84" s="13">
        <v>5660.62</v>
      </c>
      <c r="L84" s="12">
        <f t="shared" si="5"/>
        <v>1.0292036363636363</v>
      </c>
      <c r="M84" s="12">
        <f>K84/K163</f>
        <v>0.00038449704872795334</v>
      </c>
    </row>
    <row r="85" spans="2:13" ht="12.75">
      <c r="B85" s="36" t="s">
        <v>125</v>
      </c>
      <c r="C85" s="36"/>
      <c r="D85" s="36"/>
      <c r="E85" s="37" t="s">
        <v>126</v>
      </c>
      <c r="F85" s="37"/>
      <c r="G85" s="37"/>
      <c r="H85" s="7"/>
      <c r="I85" s="13">
        <v>2298.2</v>
      </c>
      <c r="J85" s="13">
        <v>3000</v>
      </c>
      <c r="K85" s="13">
        <v>1091</v>
      </c>
      <c r="L85" s="12">
        <f t="shared" si="5"/>
        <v>0.3636666666666667</v>
      </c>
      <c r="M85" s="12">
        <f>K85/K163</f>
        <v>7.410606614861925E-05</v>
      </c>
    </row>
    <row r="86" spans="2:13" ht="12.75">
      <c r="B86" s="36" t="s">
        <v>127</v>
      </c>
      <c r="C86" s="36"/>
      <c r="D86" s="36"/>
      <c r="E86" s="37" t="s">
        <v>128</v>
      </c>
      <c r="F86" s="37"/>
      <c r="G86" s="37"/>
      <c r="H86" s="7"/>
      <c r="I86" s="13">
        <v>51971.75</v>
      </c>
      <c r="J86" s="13">
        <v>66500</v>
      </c>
      <c r="K86" s="13">
        <v>82363.56</v>
      </c>
      <c r="L86" s="12">
        <f t="shared" si="5"/>
        <v>1.2385497744360903</v>
      </c>
      <c r="M86" s="12">
        <f>K86/K163</f>
        <v>0.005594536595413172</v>
      </c>
    </row>
    <row r="87" spans="2:13" ht="12.75">
      <c r="B87" s="36" t="s">
        <v>129</v>
      </c>
      <c r="C87" s="36"/>
      <c r="D87" s="36"/>
      <c r="E87" s="37" t="s">
        <v>130</v>
      </c>
      <c r="F87" s="37"/>
      <c r="G87" s="37"/>
      <c r="H87" s="7"/>
      <c r="I87" s="13">
        <v>40945</v>
      </c>
      <c r="J87" s="13">
        <v>15000</v>
      </c>
      <c r="K87" s="13">
        <v>22767.5</v>
      </c>
      <c r="L87" s="12">
        <f t="shared" si="5"/>
        <v>1.5178333333333334</v>
      </c>
      <c r="M87" s="12">
        <f>K87/K163</f>
        <v>0.0015464801659383033</v>
      </c>
    </row>
    <row r="88" spans="2:13" ht="12.75">
      <c r="B88" s="36" t="s">
        <v>131</v>
      </c>
      <c r="C88" s="36"/>
      <c r="D88" s="36"/>
      <c r="E88" s="37" t="s">
        <v>132</v>
      </c>
      <c r="F88" s="37"/>
      <c r="G88" s="37"/>
      <c r="H88" s="7"/>
      <c r="I88" s="13">
        <v>1840</v>
      </c>
      <c r="J88" s="13">
        <v>2000</v>
      </c>
      <c r="K88" s="13">
        <v>1553</v>
      </c>
      <c r="L88" s="12">
        <f t="shared" si="5"/>
        <v>0.7765</v>
      </c>
      <c r="M88" s="12">
        <f>K88/K163</f>
        <v>0.00010548737005390073</v>
      </c>
    </row>
    <row r="89" spans="2:13" ht="24.75" customHeight="1">
      <c r="B89" s="36" t="s">
        <v>133</v>
      </c>
      <c r="C89" s="36"/>
      <c r="D89" s="36"/>
      <c r="E89" s="33" t="s">
        <v>134</v>
      </c>
      <c r="F89" s="33"/>
      <c r="G89" s="33"/>
      <c r="H89" s="7"/>
      <c r="I89" s="13">
        <v>35638</v>
      </c>
      <c r="J89" s="13">
        <v>3000</v>
      </c>
      <c r="K89" s="13">
        <v>2839</v>
      </c>
      <c r="L89" s="12">
        <f t="shared" si="5"/>
        <v>0.9463333333333334</v>
      </c>
      <c r="M89" s="12">
        <f>K89/K163</f>
        <v>0.00019283879174695698</v>
      </c>
    </row>
    <row r="90" spans="2:13" ht="12.75">
      <c r="B90" s="36" t="s">
        <v>135</v>
      </c>
      <c r="C90" s="36"/>
      <c r="D90" s="36"/>
      <c r="E90" s="37" t="s">
        <v>136</v>
      </c>
      <c r="F90" s="37"/>
      <c r="G90" s="37"/>
      <c r="H90" s="7"/>
      <c r="I90" s="13">
        <v>10653</v>
      </c>
      <c r="J90" s="13">
        <v>12000</v>
      </c>
      <c r="K90" s="13">
        <v>12850</v>
      </c>
      <c r="L90" s="12">
        <f t="shared" si="5"/>
        <v>1.0708333333333333</v>
      </c>
      <c r="M90" s="12">
        <f>K90/K163</f>
        <v>0.0008728349679282836</v>
      </c>
    </row>
    <row r="91" spans="2:13" ht="12.75">
      <c r="B91" s="36" t="s">
        <v>137</v>
      </c>
      <c r="C91" s="36"/>
      <c r="D91" s="36"/>
      <c r="E91" s="37" t="s">
        <v>138</v>
      </c>
      <c r="F91" s="37"/>
      <c r="G91" s="37"/>
      <c r="H91" s="7"/>
      <c r="I91" s="13">
        <v>93490.2</v>
      </c>
      <c r="J91" s="13">
        <v>71000</v>
      </c>
      <c r="K91" s="13">
        <v>118787.66</v>
      </c>
      <c r="L91" s="12">
        <f t="shared" si="5"/>
        <v>1.673065633802817</v>
      </c>
      <c r="M91" s="12">
        <f>K91/K163</f>
        <v>0.008068639953803568</v>
      </c>
    </row>
    <row r="92" spans="2:13" ht="12.75">
      <c r="B92" s="36" t="s">
        <v>139</v>
      </c>
      <c r="C92" s="36"/>
      <c r="D92" s="36"/>
      <c r="E92" s="37" t="s">
        <v>140</v>
      </c>
      <c r="F92" s="37"/>
      <c r="G92" s="37"/>
      <c r="H92" s="7"/>
      <c r="I92" s="13">
        <v>64387.63</v>
      </c>
      <c r="J92" s="13">
        <v>17043</v>
      </c>
      <c r="K92" s="13">
        <v>15459.4</v>
      </c>
      <c r="L92" s="12">
        <f t="shared" si="5"/>
        <v>0.9070820864871207</v>
      </c>
      <c r="M92" s="12">
        <f>K92/K163</f>
        <v>0.0010500782025829188</v>
      </c>
    </row>
    <row r="93" spans="2:13" ht="19.5" customHeight="1">
      <c r="B93" s="36" t="s">
        <v>141</v>
      </c>
      <c r="C93" s="36"/>
      <c r="D93" s="36"/>
      <c r="E93" s="37" t="s">
        <v>142</v>
      </c>
      <c r="F93" s="37"/>
      <c r="G93" s="37"/>
      <c r="H93" s="7"/>
      <c r="I93" s="13">
        <v>48017.17</v>
      </c>
      <c r="J93" s="13">
        <v>24000</v>
      </c>
      <c r="K93" s="13">
        <v>27660.58</v>
      </c>
      <c r="L93" s="12">
        <f t="shared" si="5"/>
        <v>1.1525241666666668</v>
      </c>
      <c r="M93" s="12">
        <f>K93/K163</f>
        <v>0.001878842136745348</v>
      </c>
    </row>
    <row r="94" spans="2:13" ht="14.25" customHeight="1">
      <c r="B94" s="36" t="s">
        <v>143</v>
      </c>
      <c r="C94" s="36"/>
      <c r="D94" s="36"/>
      <c r="E94" s="37" t="s">
        <v>144</v>
      </c>
      <c r="F94" s="37"/>
      <c r="G94" s="37"/>
      <c r="H94" s="7"/>
      <c r="I94" s="13">
        <v>2490.4</v>
      </c>
      <c r="J94" s="13">
        <v>2500</v>
      </c>
      <c r="K94" s="13">
        <v>2348.2</v>
      </c>
      <c r="L94" s="12">
        <f t="shared" si="5"/>
        <v>0.9392799999999999</v>
      </c>
      <c r="M94" s="12">
        <f>K94/K163</f>
        <v>0.00015950125071511248</v>
      </c>
    </row>
    <row r="95" spans="2:13" ht="24.75" customHeight="1">
      <c r="B95" s="36" t="s">
        <v>145</v>
      </c>
      <c r="C95" s="36"/>
      <c r="D95" s="36"/>
      <c r="E95" s="33" t="s">
        <v>146</v>
      </c>
      <c r="F95" s="33"/>
      <c r="G95" s="33"/>
      <c r="H95" s="7"/>
      <c r="I95" s="13">
        <v>44969</v>
      </c>
      <c r="J95" s="13">
        <v>13549</v>
      </c>
      <c r="K95" s="13">
        <v>13549</v>
      </c>
      <c r="L95" s="12">
        <f t="shared" si="5"/>
        <v>1</v>
      </c>
      <c r="M95" s="12">
        <f>K95/K163</f>
        <v>0.0009203144731875731</v>
      </c>
    </row>
    <row r="96" spans="2:13" ht="27.75" customHeight="1">
      <c r="B96" s="38" t="s">
        <v>147</v>
      </c>
      <c r="C96" s="38"/>
      <c r="D96" s="38"/>
      <c r="E96" s="39" t="s">
        <v>148</v>
      </c>
      <c r="F96" s="39"/>
      <c r="G96" s="39"/>
      <c r="H96" s="3"/>
      <c r="I96" s="13">
        <f>SUM(I98:I103)</f>
        <v>100812.40999999999</v>
      </c>
      <c r="J96" s="13">
        <f>SUM(J97:J103)</f>
        <v>102800</v>
      </c>
      <c r="K96" s="13">
        <f>SUM(K98:K103)</f>
        <v>104198.05</v>
      </c>
      <c r="L96" s="11">
        <f t="shared" si="5"/>
        <v>1.0135997081712063</v>
      </c>
      <c r="M96" s="11">
        <f>K96/K163</f>
        <v>0.007077642150189859</v>
      </c>
    </row>
    <row r="97" spans="2:13" ht="13.5" customHeight="1">
      <c r="B97" s="36" t="s">
        <v>159</v>
      </c>
      <c r="C97" s="36"/>
      <c r="D97" s="36"/>
      <c r="E97" s="37" t="s">
        <v>160</v>
      </c>
      <c r="F97" s="37"/>
      <c r="G97" s="37"/>
      <c r="H97" s="3"/>
      <c r="I97" s="13">
        <v>0</v>
      </c>
      <c r="J97" s="13">
        <v>4800</v>
      </c>
      <c r="K97" s="13">
        <v>0</v>
      </c>
      <c r="L97" s="11">
        <v>0</v>
      </c>
      <c r="M97" s="11">
        <v>0</v>
      </c>
    </row>
    <row r="98" spans="2:13" ht="12.75">
      <c r="B98" s="36" t="s">
        <v>149</v>
      </c>
      <c r="C98" s="36"/>
      <c r="D98" s="36"/>
      <c r="E98" s="37" t="s">
        <v>150</v>
      </c>
      <c r="F98" s="37"/>
      <c r="G98" s="37"/>
      <c r="H98" s="7"/>
      <c r="I98" s="13">
        <v>21256</v>
      </c>
      <c r="J98" s="13">
        <v>20000</v>
      </c>
      <c r="K98" s="13">
        <v>22359</v>
      </c>
      <c r="L98" s="12">
        <f t="shared" si="5"/>
        <v>1.11795</v>
      </c>
      <c r="M98" s="12">
        <f>K98/K163</f>
        <v>0.0015187328441952134</v>
      </c>
    </row>
    <row r="99" spans="2:13" ht="12.75">
      <c r="B99" s="36" t="s">
        <v>256</v>
      </c>
      <c r="C99" s="36"/>
      <c r="D99" s="36"/>
      <c r="E99" s="37"/>
      <c r="F99" s="37"/>
      <c r="G99" s="37"/>
      <c r="H99" s="7"/>
      <c r="I99" s="13">
        <v>0</v>
      </c>
      <c r="J99" s="13">
        <v>10000</v>
      </c>
      <c r="K99" s="13">
        <v>13638.98</v>
      </c>
      <c r="L99" s="12">
        <f t="shared" si="5"/>
        <v>1.363898</v>
      </c>
      <c r="M99" s="12">
        <f>K99/K163</f>
        <v>0.0009264263557100779</v>
      </c>
    </row>
    <row r="100" spans="2:13" ht="12.75" customHeight="1">
      <c r="B100" s="36" t="s">
        <v>151</v>
      </c>
      <c r="C100" s="36"/>
      <c r="D100" s="36"/>
      <c r="E100" s="37" t="s">
        <v>152</v>
      </c>
      <c r="F100" s="37"/>
      <c r="G100" s="37"/>
      <c r="H100" s="7"/>
      <c r="I100" s="13">
        <v>65209.43</v>
      </c>
      <c r="J100" s="13">
        <v>65000</v>
      </c>
      <c r="K100" s="13">
        <v>65167.31</v>
      </c>
      <c r="L100" s="12">
        <f t="shared" si="5"/>
        <v>1.0025739999999999</v>
      </c>
      <c r="M100" s="12">
        <f>K100/K163</f>
        <v>0.004426483029869456</v>
      </c>
    </row>
    <row r="101" spans="2:13" ht="24.75" customHeight="1">
      <c r="B101" s="36" t="s">
        <v>153</v>
      </c>
      <c r="C101" s="36"/>
      <c r="D101" s="36"/>
      <c r="E101" s="33" t="s">
        <v>154</v>
      </c>
      <c r="F101" s="33"/>
      <c r="G101" s="33"/>
      <c r="H101" s="7"/>
      <c r="I101" s="13">
        <v>14231.56</v>
      </c>
      <c r="J101" s="13">
        <v>3000</v>
      </c>
      <c r="K101" s="13">
        <v>3020.1</v>
      </c>
      <c r="L101" s="12">
        <f t="shared" si="5"/>
        <v>1.0067</v>
      </c>
      <c r="M101" s="12">
        <f>K101/K163</f>
        <v>0.0002051399911782264</v>
      </c>
    </row>
    <row r="102" spans="2:13" ht="14.25" customHeight="1">
      <c r="B102" s="36" t="s">
        <v>47</v>
      </c>
      <c r="C102" s="36"/>
      <c r="D102" s="36"/>
      <c r="E102" s="33" t="s">
        <v>48</v>
      </c>
      <c r="F102" s="33"/>
      <c r="G102" s="33"/>
      <c r="H102" s="7"/>
      <c r="I102" s="13">
        <v>115.42</v>
      </c>
      <c r="J102" s="13">
        <v>0</v>
      </c>
      <c r="K102" s="13">
        <v>0</v>
      </c>
      <c r="L102" s="12">
        <v>0</v>
      </c>
      <c r="M102" s="12">
        <v>0</v>
      </c>
    </row>
    <row r="103" spans="2:13" ht="14.25" customHeight="1">
      <c r="B103" s="31" t="s">
        <v>49</v>
      </c>
      <c r="C103" s="31"/>
      <c r="D103" s="31"/>
      <c r="E103" s="37" t="s">
        <v>50</v>
      </c>
      <c r="F103" s="37"/>
      <c r="G103" s="37"/>
      <c r="H103" s="7"/>
      <c r="I103" s="13">
        <v>0</v>
      </c>
      <c r="J103" s="13">
        <v>0</v>
      </c>
      <c r="K103" s="13">
        <v>12.66</v>
      </c>
      <c r="L103" s="12">
        <v>0</v>
      </c>
      <c r="M103" s="12">
        <f>K103/K163</f>
        <v>8.59929236884986E-07</v>
      </c>
    </row>
    <row r="104" spans="2:13" ht="24" customHeight="1">
      <c r="B104" s="38" t="s">
        <v>155</v>
      </c>
      <c r="C104" s="38"/>
      <c r="D104" s="38"/>
      <c r="E104" s="39" t="s">
        <v>156</v>
      </c>
      <c r="F104" s="39"/>
      <c r="G104" s="39"/>
      <c r="H104" s="3"/>
      <c r="I104" s="13">
        <f>SUM(I105:I106)</f>
        <v>2198879.08</v>
      </c>
      <c r="J104" s="13">
        <f>SUM(J105:J106)</f>
        <v>2140343</v>
      </c>
      <c r="K104" s="13">
        <f>SUM(K105:K106)</f>
        <v>2156802.13</v>
      </c>
      <c r="L104" s="12">
        <f t="shared" si="5"/>
        <v>1.0076899496949787</v>
      </c>
      <c r="M104" s="12">
        <f>K104/K163</f>
        <v>0.14650056949153334</v>
      </c>
    </row>
    <row r="105" spans="2:13" ht="12.75">
      <c r="B105" s="36" t="s">
        <v>157</v>
      </c>
      <c r="C105" s="36"/>
      <c r="D105" s="36"/>
      <c r="E105" s="37" t="s">
        <v>158</v>
      </c>
      <c r="F105" s="37"/>
      <c r="G105" s="37"/>
      <c r="H105" s="7"/>
      <c r="I105" s="13">
        <v>2188612</v>
      </c>
      <c r="J105" s="13">
        <v>2115343</v>
      </c>
      <c r="K105" s="13">
        <v>2116882</v>
      </c>
      <c r="L105" s="12">
        <f t="shared" si="5"/>
        <v>1.0007275415854544</v>
      </c>
      <c r="M105" s="12">
        <f>K105/K163</f>
        <v>0.14378899864419928</v>
      </c>
    </row>
    <row r="106" spans="2:13" ht="12.75">
      <c r="B106" s="36" t="s">
        <v>159</v>
      </c>
      <c r="C106" s="36"/>
      <c r="D106" s="36"/>
      <c r="E106" s="37" t="s">
        <v>160</v>
      </c>
      <c r="F106" s="37"/>
      <c r="G106" s="37"/>
      <c r="H106" s="7"/>
      <c r="I106" s="13">
        <v>10267.08</v>
      </c>
      <c r="J106" s="13">
        <v>25000</v>
      </c>
      <c r="K106" s="13">
        <v>39920.13</v>
      </c>
      <c r="L106" s="12"/>
      <c r="M106" s="12"/>
    </row>
    <row r="107" spans="2:13" ht="18.75" customHeight="1">
      <c r="B107" s="38" t="s">
        <v>257</v>
      </c>
      <c r="C107" s="38"/>
      <c r="D107" s="38"/>
      <c r="E107" s="39" t="s">
        <v>262</v>
      </c>
      <c r="F107" s="39"/>
      <c r="G107" s="39"/>
      <c r="H107" s="3"/>
      <c r="I107" s="13">
        <v>0</v>
      </c>
      <c r="J107" s="13">
        <f>SUM(J108:J109)</f>
        <v>2000</v>
      </c>
      <c r="K107" s="13">
        <f>SUM(K108:K109)</f>
        <v>1732.45</v>
      </c>
      <c r="L107" s="12">
        <v>0</v>
      </c>
      <c r="M107" s="12">
        <f>K107/K163</f>
        <v>0.00011767649339979416</v>
      </c>
    </row>
    <row r="108" spans="2:13" ht="27" customHeight="1">
      <c r="B108" s="36" t="s">
        <v>39</v>
      </c>
      <c r="C108" s="36"/>
      <c r="D108" s="36"/>
      <c r="E108" s="41" t="s">
        <v>263</v>
      </c>
      <c r="F108" s="42"/>
      <c r="G108" s="43"/>
      <c r="H108" s="3"/>
      <c r="I108" s="13">
        <v>0</v>
      </c>
      <c r="J108" s="13">
        <v>2000</v>
      </c>
      <c r="K108" s="13">
        <v>0</v>
      </c>
      <c r="L108" s="11">
        <v>0</v>
      </c>
      <c r="M108" s="11">
        <v>0</v>
      </c>
    </row>
    <row r="109" spans="2:13" ht="12.75" customHeight="1">
      <c r="B109" s="36" t="s">
        <v>31</v>
      </c>
      <c r="C109" s="36"/>
      <c r="D109" s="36"/>
      <c r="E109" s="37" t="s">
        <v>32</v>
      </c>
      <c r="F109" s="37"/>
      <c r="G109" s="37"/>
      <c r="H109" s="3"/>
      <c r="I109" s="13">
        <v>0</v>
      </c>
      <c r="J109" s="13">
        <v>0</v>
      </c>
      <c r="K109" s="13">
        <v>1732.45</v>
      </c>
      <c r="L109" s="11">
        <v>0</v>
      </c>
      <c r="M109" s="11">
        <v>0</v>
      </c>
    </row>
    <row r="110" spans="2:13" ht="12.75">
      <c r="B110" s="34" t="s">
        <v>161</v>
      </c>
      <c r="C110" s="34"/>
      <c r="D110" s="34"/>
      <c r="E110" s="35" t="s">
        <v>162</v>
      </c>
      <c r="F110" s="35"/>
      <c r="G110" s="35"/>
      <c r="H110" s="26"/>
      <c r="I110" s="20">
        <f>SUM(I111,I113,I115)</f>
        <v>2956390</v>
      </c>
      <c r="J110" s="20">
        <f>SUM(J111,J113,J115)</f>
        <v>3251529</v>
      </c>
      <c r="K110" s="20">
        <f>SUM(K111,K113,K115)</f>
        <v>3251529</v>
      </c>
      <c r="L110" s="22">
        <f aca="true" t="shared" si="6" ref="L110:L160">K110/J110</f>
        <v>1</v>
      </c>
      <c r="M110" s="22">
        <f>K110/K163</f>
        <v>0.2208597829130649</v>
      </c>
    </row>
    <row r="111" spans="2:13" ht="27" customHeight="1">
      <c r="B111" s="38" t="s">
        <v>163</v>
      </c>
      <c r="C111" s="38"/>
      <c r="D111" s="38"/>
      <c r="E111" s="39" t="s">
        <v>164</v>
      </c>
      <c r="F111" s="39"/>
      <c r="G111" s="39"/>
      <c r="H111" s="3"/>
      <c r="I111" s="13">
        <f>SUM(I112)</f>
        <v>1842138</v>
      </c>
      <c r="J111" s="13">
        <f>SUM(J112)</f>
        <v>2066967</v>
      </c>
      <c r="K111" s="13">
        <f>SUM(K112)</f>
        <v>2066967</v>
      </c>
      <c r="L111" s="11">
        <f t="shared" si="6"/>
        <v>1</v>
      </c>
      <c r="M111" s="11">
        <f>K111/K163</f>
        <v>0.14039852724932456</v>
      </c>
    </row>
    <row r="112" spans="2:13" ht="18.75" customHeight="1">
      <c r="B112" s="31" t="s">
        <v>165</v>
      </c>
      <c r="C112" s="31"/>
      <c r="D112" s="31"/>
      <c r="E112" s="37" t="s">
        <v>166</v>
      </c>
      <c r="F112" s="37"/>
      <c r="G112" s="37"/>
      <c r="H112" s="7"/>
      <c r="I112" s="13">
        <v>1842138</v>
      </c>
      <c r="J112" s="13">
        <v>2066967</v>
      </c>
      <c r="K112" s="13">
        <v>2066967</v>
      </c>
      <c r="L112" s="12">
        <f t="shared" si="6"/>
        <v>1</v>
      </c>
      <c r="M112" s="12">
        <f>K112/K163</f>
        <v>0.14039852724932456</v>
      </c>
    </row>
    <row r="113" spans="2:13" ht="16.5" customHeight="1">
      <c r="B113" s="38" t="s">
        <v>167</v>
      </c>
      <c r="C113" s="38"/>
      <c r="D113" s="38"/>
      <c r="E113" s="40" t="s">
        <v>168</v>
      </c>
      <c r="F113" s="40"/>
      <c r="G113" s="40"/>
      <c r="H113" s="3"/>
      <c r="I113" s="13">
        <f>SUM(I114)</f>
        <v>1071142</v>
      </c>
      <c r="J113" s="13">
        <f>SUM(J114)</f>
        <v>1152476</v>
      </c>
      <c r="K113" s="13">
        <f>SUM(K114)</f>
        <v>1152476</v>
      </c>
      <c r="L113" s="11">
        <f t="shared" si="6"/>
        <v>1</v>
      </c>
      <c r="M113" s="11">
        <f>K113/K163</f>
        <v>0.07828181731502852</v>
      </c>
    </row>
    <row r="114" spans="2:13" ht="18.75" customHeight="1">
      <c r="B114" s="31" t="s">
        <v>169</v>
      </c>
      <c r="C114" s="31"/>
      <c r="D114" s="31"/>
      <c r="E114" s="37" t="s">
        <v>170</v>
      </c>
      <c r="F114" s="37"/>
      <c r="G114" s="37"/>
      <c r="H114" s="7"/>
      <c r="I114" s="13">
        <v>1071142</v>
      </c>
      <c r="J114" s="13">
        <v>1152476</v>
      </c>
      <c r="K114" s="13">
        <v>1152476</v>
      </c>
      <c r="L114" s="12">
        <f t="shared" si="6"/>
        <v>1</v>
      </c>
      <c r="M114" s="12">
        <f>K114/K163</f>
        <v>0.07828181731502852</v>
      </c>
    </row>
    <row r="115" spans="2:13" ht="16.5" customHeight="1">
      <c r="B115" s="38" t="s">
        <v>171</v>
      </c>
      <c r="C115" s="38"/>
      <c r="D115" s="38"/>
      <c r="E115" s="40" t="s">
        <v>172</v>
      </c>
      <c r="F115" s="40"/>
      <c r="G115" s="40"/>
      <c r="H115" s="3"/>
      <c r="I115" s="13">
        <f>SUM(I116)</f>
        <v>43110</v>
      </c>
      <c r="J115" s="13">
        <f>SUM(J116)</f>
        <v>32086</v>
      </c>
      <c r="K115" s="13">
        <f>SUM(K116)</f>
        <v>32086</v>
      </c>
      <c r="L115" s="12">
        <f t="shared" si="6"/>
        <v>1</v>
      </c>
      <c r="M115" s="12">
        <f>K115/K163</f>
        <v>0.0021794383487118217</v>
      </c>
    </row>
    <row r="116" spans="2:13" ht="27.75" customHeight="1">
      <c r="B116" s="31" t="s">
        <v>173</v>
      </c>
      <c r="C116" s="31"/>
      <c r="D116" s="31"/>
      <c r="E116" s="33" t="s">
        <v>174</v>
      </c>
      <c r="F116" s="33"/>
      <c r="G116" s="33"/>
      <c r="H116" s="7"/>
      <c r="I116" s="13">
        <v>43110</v>
      </c>
      <c r="J116" s="13">
        <v>32086</v>
      </c>
      <c r="K116" s="13">
        <v>32086</v>
      </c>
      <c r="L116" s="12">
        <f t="shared" si="6"/>
        <v>1</v>
      </c>
      <c r="M116" s="11">
        <f>K116/K163</f>
        <v>0.0021794383487118217</v>
      </c>
    </row>
    <row r="117" spans="2:13" ht="12.75">
      <c r="B117" s="34" t="s">
        <v>175</v>
      </c>
      <c r="C117" s="34"/>
      <c r="D117" s="34"/>
      <c r="E117" s="35" t="s">
        <v>176</v>
      </c>
      <c r="F117" s="35"/>
      <c r="G117" s="35"/>
      <c r="H117" s="26"/>
      <c r="I117" s="20">
        <f>SUM(I118,I124,I126,I128)</f>
        <v>7587.92</v>
      </c>
      <c r="J117" s="20">
        <f>SUM(J128,J118,J124,J126)</f>
        <v>261861</v>
      </c>
      <c r="K117" s="20">
        <f>SUM(K118,K124,K126,K128)</f>
        <v>259899.93</v>
      </c>
      <c r="L117" s="22">
        <f t="shared" si="6"/>
        <v>0.9925110268424852</v>
      </c>
      <c r="M117" s="22">
        <f>K117/K163</f>
        <v>0.017653676814483512</v>
      </c>
    </row>
    <row r="118" spans="2:13" ht="16.5" customHeight="1">
      <c r="B118" s="38" t="s">
        <v>177</v>
      </c>
      <c r="C118" s="38"/>
      <c r="D118" s="38"/>
      <c r="E118" s="40" t="s">
        <v>178</v>
      </c>
      <c r="F118" s="40"/>
      <c r="G118" s="40"/>
      <c r="H118" s="3"/>
      <c r="I118" s="13">
        <f>SUM(I119:I123)</f>
        <v>7329.83</v>
      </c>
      <c r="J118" s="13">
        <f>SUM(J119:J123)</f>
        <v>250352</v>
      </c>
      <c r="K118" s="13">
        <f>SUM(K119:K123)</f>
        <v>248398.56</v>
      </c>
      <c r="L118" s="11">
        <f t="shared" si="6"/>
        <v>0.992197226305362</v>
      </c>
      <c r="M118" s="11">
        <f>K118/K163</f>
        <v>0.01687244740474956</v>
      </c>
    </row>
    <row r="119" spans="2:13" ht="12.75">
      <c r="B119" s="36" t="s">
        <v>179</v>
      </c>
      <c r="C119" s="36"/>
      <c r="D119" s="36"/>
      <c r="E119" s="37" t="s">
        <v>180</v>
      </c>
      <c r="F119" s="37"/>
      <c r="G119" s="37"/>
      <c r="H119" s="7"/>
      <c r="I119" s="13">
        <v>245</v>
      </c>
      <c r="J119" s="13">
        <v>150</v>
      </c>
      <c r="K119" s="13">
        <v>114</v>
      </c>
      <c r="L119" s="11">
        <f t="shared" si="6"/>
        <v>0.76</v>
      </c>
      <c r="M119" s="12">
        <f>K119/K163</f>
        <v>7.743438625978546E-06</v>
      </c>
    </row>
    <row r="120" spans="2:13" ht="12.75">
      <c r="B120" s="36" t="s">
        <v>181</v>
      </c>
      <c r="C120" s="36"/>
      <c r="D120" s="36"/>
      <c r="E120" s="37" t="s">
        <v>182</v>
      </c>
      <c r="F120" s="37"/>
      <c r="G120" s="37"/>
      <c r="H120" s="7"/>
      <c r="I120" s="13">
        <v>1.72</v>
      </c>
      <c r="J120" s="13">
        <v>50</v>
      </c>
      <c r="K120" s="13">
        <v>3.1</v>
      </c>
      <c r="L120" s="11">
        <f t="shared" si="6"/>
        <v>0.062</v>
      </c>
      <c r="M120" s="12">
        <f>K120/K163</f>
        <v>2.1056719070643417E-07</v>
      </c>
    </row>
    <row r="121" spans="2:13" ht="12.75">
      <c r="B121" s="36" t="s">
        <v>183</v>
      </c>
      <c r="C121" s="36"/>
      <c r="D121" s="36"/>
      <c r="E121" s="37" t="s">
        <v>184</v>
      </c>
      <c r="F121" s="37"/>
      <c r="G121" s="37"/>
      <c r="H121" s="7"/>
      <c r="I121" s="13">
        <v>503.11</v>
      </c>
      <c r="J121" s="13">
        <v>38300</v>
      </c>
      <c r="K121" s="13">
        <v>38529.46</v>
      </c>
      <c r="L121" s="11">
        <f t="shared" si="6"/>
        <v>1.0059911227154046</v>
      </c>
      <c r="M121" s="12">
        <f>K121/K163</f>
        <v>0.0026171097263341697</v>
      </c>
    </row>
    <row r="122" spans="2:13" ht="27.75" customHeight="1">
      <c r="B122" s="31" t="s">
        <v>173</v>
      </c>
      <c r="C122" s="31"/>
      <c r="D122" s="31"/>
      <c r="E122" s="33" t="s">
        <v>185</v>
      </c>
      <c r="F122" s="33"/>
      <c r="G122" s="33"/>
      <c r="H122" s="7"/>
      <c r="I122" s="13">
        <v>6580</v>
      </c>
      <c r="J122" s="13">
        <v>11852</v>
      </c>
      <c r="K122" s="13">
        <v>11852</v>
      </c>
      <c r="L122" s="11">
        <f>K122/J122</f>
        <v>1</v>
      </c>
      <c r="M122" s="12">
        <f>K122/K163</f>
        <v>0.0008050459175008573</v>
      </c>
    </row>
    <row r="123" spans="2:13" ht="37.5" customHeight="1">
      <c r="B123" s="62" t="s">
        <v>253</v>
      </c>
      <c r="C123" s="31"/>
      <c r="D123" s="31"/>
      <c r="E123" s="32" t="s">
        <v>26</v>
      </c>
      <c r="F123" s="32"/>
      <c r="G123" s="32"/>
      <c r="H123" s="7"/>
      <c r="I123" s="13">
        <v>0</v>
      </c>
      <c r="J123" s="13">
        <v>200000</v>
      </c>
      <c r="K123" s="13">
        <v>197900</v>
      </c>
      <c r="L123" s="11">
        <f t="shared" si="6"/>
        <v>0.9895</v>
      </c>
      <c r="M123" s="12">
        <f>K123/K163</f>
        <v>0.013442337755097846</v>
      </c>
    </row>
    <row r="124" spans="2:13" ht="16.5" customHeight="1">
      <c r="B124" s="38" t="s">
        <v>186</v>
      </c>
      <c r="C124" s="38"/>
      <c r="D124" s="38"/>
      <c r="E124" s="40" t="s">
        <v>187</v>
      </c>
      <c r="F124" s="40"/>
      <c r="G124" s="40"/>
      <c r="H124" s="3"/>
      <c r="I124" s="13">
        <f>SUM(I125)</f>
        <v>124.84</v>
      </c>
      <c r="J124" s="13">
        <f>SUM(J125)</f>
        <v>0</v>
      </c>
      <c r="K124" s="13">
        <f>SUM(K125)</f>
        <v>0</v>
      </c>
      <c r="L124" s="11">
        <v>0</v>
      </c>
      <c r="M124" s="11">
        <f>K124/K163</f>
        <v>0</v>
      </c>
    </row>
    <row r="125" spans="2:13" ht="26.25" customHeight="1">
      <c r="B125" s="31" t="s">
        <v>188</v>
      </c>
      <c r="C125" s="31"/>
      <c r="D125" s="31"/>
      <c r="E125" s="33" t="s">
        <v>189</v>
      </c>
      <c r="F125" s="33"/>
      <c r="G125" s="33"/>
      <c r="H125" s="7"/>
      <c r="I125" s="13">
        <v>124.84</v>
      </c>
      <c r="J125" s="13">
        <v>0</v>
      </c>
      <c r="K125" s="13">
        <v>0</v>
      </c>
      <c r="L125" s="11">
        <v>0</v>
      </c>
      <c r="M125" s="12">
        <f>K125/K163</f>
        <v>0</v>
      </c>
    </row>
    <row r="126" spans="2:13" ht="16.5" customHeight="1">
      <c r="B126" s="38" t="s">
        <v>190</v>
      </c>
      <c r="C126" s="38"/>
      <c r="D126" s="38"/>
      <c r="E126" s="40" t="s">
        <v>191</v>
      </c>
      <c r="F126" s="40"/>
      <c r="G126" s="40"/>
      <c r="H126" s="3"/>
      <c r="I126" s="13">
        <f>SUM(I127:I127)</f>
        <v>1.25</v>
      </c>
      <c r="J126" s="13">
        <f>SUM(J127:J127)</f>
        <v>10</v>
      </c>
      <c r="K126" s="13">
        <f>SUM(K127:K127)</f>
        <v>2.37</v>
      </c>
      <c r="L126" s="11">
        <f t="shared" si="6"/>
        <v>0.23700000000000002</v>
      </c>
      <c r="M126" s="11">
        <f>K126/K163</f>
        <v>1.6098201354008033E-07</v>
      </c>
    </row>
    <row r="127" spans="2:13" ht="12.75">
      <c r="B127" s="36" t="s">
        <v>192</v>
      </c>
      <c r="C127" s="36"/>
      <c r="D127" s="36"/>
      <c r="E127" s="37" t="s">
        <v>193</v>
      </c>
      <c r="F127" s="37"/>
      <c r="G127" s="37"/>
      <c r="H127" s="7"/>
      <c r="I127" s="13">
        <v>1.25</v>
      </c>
      <c r="J127" s="13">
        <v>10</v>
      </c>
      <c r="K127" s="13">
        <v>2.37</v>
      </c>
      <c r="L127" s="11">
        <f t="shared" si="6"/>
        <v>0.23700000000000002</v>
      </c>
      <c r="M127" s="12">
        <f>K127/K163</f>
        <v>1.6098201354008033E-07</v>
      </c>
    </row>
    <row r="128" spans="2:13" ht="18" customHeight="1">
      <c r="B128" s="38" t="s">
        <v>194</v>
      </c>
      <c r="C128" s="38"/>
      <c r="D128" s="38"/>
      <c r="E128" s="39" t="s">
        <v>195</v>
      </c>
      <c r="F128" s="39"/>
      <c r="G128" s="39"/>
      <c r="H128" s="7"/>
      <c r="I128" s="13">
        <f>SUM(I129)</f>
        <v>132</v>
      </c>
      <c r="J128" s="13">
        <f>SUM(J129)</f>
        <v>11499</v>
      </c>
      <c r="K128" s="13">
        <f>SUM(K129)</f>
        <v>11499</v>
      </c>
      <c r="L128" s="11">
        <f t="shared" si="6"/>
        <v>1</v>
      </c>
      <c r="M128" s="12">
        <f>K128/K163</f>
        <v>0.000781068427720415</v>
      </c>
    </row>
    <row r="129" spans="2:13" ht="25.5" customHeight="1">
      <c r="B129" s="31" t="s">
        <v>196</v>
      </c>
      <c r="C129" s="31"/>
      <c r="D129" s="31"/>
      <c r="E129" s="33" t="s">
        <v>197</v>
      </c>
      <c r="F129" s="33"/>
      <c r="G129" s="33"/>
      <c r="H129" s="7"/>
      <c r="I129" s="13">
        <v>132</v>
      </c>
      <c r="J129" s="13">
        <v>11499</v>
      </c>
      <c r="K129" s="13">
        <v>11499</v>
      </c>
      <c r="L129" s="11">
        <f t="shared" si="6"/>
        <v>1</v>
      </c>
      <c r="M129" s="12">
        <f>K129/K163</f>
        <v>0.000781068427720415</v>
      </c>
    </row>
    <row r="130" spans="2:13" ht="12.75">
      <c r="B130" s="34" t="s">
        <v>198</v>
      </c>
      <c r="C130" s="34"/>
      <c r="D130" s="34"/>
      <c r="E130" s="35" t="s">
        <v>199</v>
      </c>
      <c r="F130" s="35"/>
      <c r="G130" s="35"/>
      <c r="H130" s="26"/>
      <c r="I130" s="20">
        <f>SUM(I131,I135,I138,I141,I148,I150,I152)</f>
        <v>1659439.03</v>
      </c>
      <c r="J130" s="20">
        <f>SUM(J131,J135,J138,J141,J148,J150,J152)</f>
        <v>1702078.5899999999</v>
      </c>
      <c r="K130" s="20">
        <f>SUM(K131,K135,K138,K141,K148,K150,K152)</f>
        <v>1680208.5599999998</v>
      </c>
      <c r="L130" s="22">
        <f t="shared" si="6"/>
        <v>0.9871509869588336</v>
      </c>
      <c r="M130" s="22">
        <f>K130/K163</f>
        <v>0.11412799880003326</v>
      </c>
    </row>
    <row r="131" spans="2:13" ht="36" customHeight="1">
      <c r="B131" s="38" t="s">
        <v>200</v>
      </c>
      <c r="C131" s="38"/>
      <c r="D131" s="38"/>
      <c r="E131" s="39" t="s">
        <v>247</v>
      </c>
      <c r="F131" s="39"/>
      <c r="G131" s="39"/>
      <c r="H131" s="3"/>
      <c r="I131" s="13">
        <f>SUM(I132:I134)</f>
        <v>1053744.2</v>
      </c>
      <c r="J131" s="13">
        <f>SUM(J132:J134)</f>
        <v>1021000</v>
      </c>
      <c r="K131" s="13">
        <f>SUM(K132:K134)</f>
        <v>1007195.7799999999</v>
      </c>
      <c r="L131" s="12">
        <f t="shared" si="6"/>
        <v>0.986479706170421</v>
      </c>
      <c r="M131" s="12">
        <f>K131/K163</f>
        <v>0.06841367286644377</v>
      </c>
    </row>
    <row r="132" spans="2:13" ht="42" customHeight="1">
      <c r="B132" s="31" t="s">
        <v>201</v>
      </c>
      <c r="C132" s="31"/>
      <c r="D132" s="31"/>
      <c r="E132" s="33" t="s">
        <v>202</v>
      </c>
      <c r="F132" s="33"/>
      <c r="G132" s="33"/>
      <c r="H132" s="7"/>
      <c r="I132" s="13">
        <v>1044363.72</v>
      </c>
      <c r="J132" s="13">
        <v>1014000</v>
      </c>
      <c r="K132" s="13">
        <v>998056.32</v>
      </c>
      <c r="L132" s="12">
        <f t="shared" si="6"/>
        <v>0.984276449704142</v>
      </c>
      <c r="M132" s="12">
        <f>K132/K163</f>
        <v>0.06779287595780706</v>
      </c>
    </row>
    <row r="133" spans="2:13" ht="38.25" customHeight="1">
      <c r="B133" s="31" t="s">
        <v>203</v>
      </c>
      <c r="C133" s="31"/>
      <c r="D133" s="31"/>
      <c r="E133" s="33" t="s">
        <v>204</v>
      </c>
      <c r="F133" s="33"/>
      <c r="G133" s="33"/>
      <c r="H133" s="7"/>
      <c r="I133" s="13">
        <v>5380.48</v>
      </c>
      <c r="J133" s="13">
        <v>7000</v>
      </c>
      <c r="K133" s="13">
        <v>9139.46</v>
      </c>
      <c r="L133" s="12">
        <f t="shared" si="6"/>
        <v>1.3056371428571427</v>
      </c>
      <c r="M133" s="12">
        <f>K133/K163</f>
        <v>0.0006207969086367182</v>
      </c>
    </row>
    <row r="134" spans="2:13" ht="38.25" customHeight="1">
      <c r="B134" s="69" t="s">
        <v>240</v>
      </c>
      <c r="C134" s="70"/>
      <c r="D134" s="71"/>
      <c r="E134" s="72" t="s">
        <v>241</v>
      </c>
      <c r="F134" s="42"/>
      <c r="G134" s="43"/>
      <c r="H134" s="7"/>
      <c r="I134" s="13">
        <v>4000</v>
      </c>
      <c r="J134" s="13">
        <v>0</v>
      </c>
      <c r="K134" s="13">
        <v>0</v>
      </c>
      <c r="L134" s="11">
        <v>0</v>
      </c>
      <c r="M134" s="11">
        <f>K134/K163</f>
        <v>0</v>
      </c>
    </row>
    <row r="135" spans="2:13" ht="52.5" customHeight="1">
      <c r="B135" s="38" t="s">
        <v>205</v>
      </c>
      <c r="C135" s="38"/>
      <c r="D135" s="38"/>
      <c r="E135" s="39" t="s">
        <v>265</v>
      </c>
      <c r="F135" s="39"/>
      <c r="G135" s="39"/>
      <c r="H135" s="3"/>
      <c r="I135" s="13">
        <f>SUM(I136:I137)</f>
        <v>14385.32</v>
      </c>
      <c r="J135" s="13">
        <f>SUM(J136:J137)</f>
        <v>16050</v>
      </c>
      <c r="K135" s="13">
        <f>SUM(K136:K137)</f>
        <v>15288.25</v>
      </c>
      <c r="L135" s="11">
        <f t="shared" si="6"/>
        <v>0.9525389408099688</v>
      </c>
      <c r="M135" s="11">
        <f>K135/K163</f>
        <v>0.001038452855908917</v>
      </c>
    </row>
    <row r="136" spans="2:13" ht="38.25" customHeight="1">
      <c r="B136" s="31" t="s">
        <v>12</v>
      </c>
      <c r="C136" s="31"/>
      <c r="D136" s="31"/>
      <c r="E136" s="33" t="s">
        <v>13</v>
      </c>
      <c r="F136" s="33"/>
      <c r="G136" s="33"/>
      <c r="H136" s="7"/>
      <c r="I136" s="13">
        <v>14385.32</v>
      </c>
      <c r="J136" s="13">
        <v>10350</v>
      </c>
      <c r="K136" s="13">
        <v>10012.45</v>
      </c>
      <c r="L136" s="11">
        <f>K136/J136</f>
        <v>0.9673864734299518</v>
      </c>
      <c r="M136" s="11">
        <f>K136/K163</f>
        <v>0.000680094667286657</v>
      </c>
    </row>
    <row r="137" spans="2:13" ht="24" customHeight="1">
      <c r="B137" s="31" t="s">
        <v>173</v>
      </c>
      <c r="C137" s="31"/>
      <c r="D137" s="31"/>
      <c r="E137" s="32" t="s">
        <v>174</v>
      </c>
      <c r="F137" s="32"/>
      <c r="G137" s="32"/>
      <c r="H137" s="7"/>
      <c r="I137" s="13">
        <v>0</v>
      </c>
      <c r="J137" s="13">
        <v>5700</v>
      </c>
      <c r="K137" s="13">
        <v>5275.8</v>
      </c>
      <c r="L137" s="12">
        <f t="shared" si="6"/>
        <v>0.9255789473684211</v>
      </c>
      <c r="M137" s="12">
        <f>K137/K163</f>
        <v>0.0003583581886222598</v>
      </c>
    </row>
    <row r="138" spans="2:13" ht="27" customHeight="1">
      <c r="B138" s="38" t="s">
        <v>206</v>
      </c>
      <c r="C138" s="38"/>
      <c r="D138" s="38"/>
      <c r="E138" s="39" t="s">
        <v>207</v>
      </c>
      <c r="F138" s="39"/>
      <c r="G138" s="39"/>
      <c r="H138" s="3"/>
      <c r="I138" s="13">
        <f>SUM(I139:I140)</f>
        <v>260827.28000000003</v>
      </c>
      <c r="J138" s="13">
        <f>SUM(J139:J140)</f>
        <v>296699</v>
      </c>
      <c r="K138" s="13">
        <f>SUM(K139:K140)</f>
        <v>290496.5</v>
      </c>
      <c r="L138" s="11">
        <f t="shared" si="6"/>
        <v>0.979094975042046</v>
      </c>
      <c r="M138" s="11">
        <f>K138/K163</f>
        <v>0.01973194577904892</v>
      </c>
    </row>
    <row r="139" spans="2:13" ht="40.5" customHeight="1">
      <c r="B139" s="31" t="s">
        <v>208</v>
      </c>
      <c r="C139" s="31"/>
      <c r="D139" s="31"/>
      <c r="E139" s="32" t="s">
        <v>209</v>
      </c>
      <c r="F139" s="32"/>
      <c r="G139" s="32"/>
      <c r="H139" s="7"/>
      <c r="I139" s="13">
        <v>131994.57</v>
      </c>
      <c r="J139" s="13">
        <v>80699</v>
      </c>
      <c r="K139" s="13">
        <v>79406.99</v>
      </c>
      <c r="L139" s="12">
        <f t="shared" si="6"/>
        <v>0.9839897644332645</v>
      </c>
      <c r="M139" s="12">
        <f>K139/K163</f>
        <v>0.005393711873146423</v>
      </c>
    </row>
    <row r="140" spans="2:13" ht="33" customHeight="1">
      <c r="B140" s="31" t="s">
        <v>210</v>
      </c>
      <c r="C140" s="31"/>
      <c r="D140" s="31"/>
      <c r="E140" s="32" t="s">
        <v>211</v>
      </c>
      <c r="F140" s="32"/>
      <c r="G140" s="32"/>
      <c r="H140" s="7"/>
      <c r="I140" s="13">
        <v>128832.71</v>
      </c>
      <c r="J140" s="13">
        <v>216000</v>
      </c>
      <c r="K140" s="13">
        <v>211089.51</v>
      </c>
      <c r="L140" s="12">
        <f t="shared" si="6"/>
        <v>0.97726625</v>
      </c>
      <c r="M140" s="12">
        <f>K140/K163</f>
        <v>0.014338233905902498</v>
      </c>
    </row>
    <row r="141" spans="2:13" ht="12.75">
      <c r="B141" s="38" t="s">
        <v>212</v>
      </c>
      <c r="C141" s="38"/>
      <c r="D141" s="38"/>
      <c r="E141" s="40" t="s">
        <v>213</v>
      </c>
      <c r="F141" s="40"/>
      <c r="G141" s="40"/>
      <c r="H141" s="3"/>
      <c r="I141" s="13">
        <f>SUM(I142:I147)</f>
        <v>248275.79</v>
      </c>
      <c r="J141" s="13">
        <f>SUM(J142:J147)</f>
        <v>285829.58999999997</v>
      </c>
      <c r="K141" s="13">
        <f>SUM(K142:K147)</f>
        <v>286532.04</v>
      </c>
      <c r="L141" s="11">
        <f t="shared" si="6"/>
        <v>1.0024575832054337</v>
      </c>
      <c r="M141" s="11">
        <f>K141/K163</f>
        <v>0.01946266022909149</v>
      </c>
    </row>
    <row r="142" spans="2:13" ht="50.25" customHeight="1">
      <c r="B142" s="31" t="s">
        <v>214</v>
      </c>
      <c r="C142" s="31"/>
      <c r="D142" s="31"/>
      <c r="E142" s="33" t="s">
        <v>215</v>
      </c>
      <c r="F142" s="33"/>
      <c r="G142" s="33"/>
      <c r="H142" s="7"/>
      <c r="I142" s="13">
        <v>3566.8</v>
      </c>
      <c r="J142" s="13">
        <v>3000</v>
      </c>
      <c r="K142" s="13">
        <v>3745.7</v>
      </c>
      <c r="L142" s="12">
        <f t="shared" si="6"/>
        <v>1.2485666666666666</v>
      </c>
      <c r="M142" s="12">
        <f>K142/K163</f>
        <v>0.00025442629878357756</v>
      </c>
    </row>
    <row r="143" spans="2:13" ht="12.75">
      <c r="B143" s="36" t="s">
        <v>216</v>
      </c>
      <c r="C143" s="36"/>
      <c r="D143" s="36"/>
      <c r="E143" s="37" t="s">
        <v>217</v>
      </c>
      <c r="F143" s="37"/>
      <c r="G143" s="37"/>
      <c r="H143" s="7"/>
      <c r="I143" s="13">
        <v>7.07</v>
      </c>
      <c r="J143" s="13">
        <v>10</v>
      </c>
      <c r="K143" s="13">
        <v>9.72</v>
      </c>
      <c r="L143" s="12">
        <f t="shared" si="6"/>
        <v>0.9720000000000001</v>
      </c>
      <c r="M143" s="12">
        <f>K143/K163</f>
        <v>6.60230030215013E-07</v>
      </c>
    </row>
    <row r="144" spans="2:13" ht="12.75">
      <c r="B144" s="36" t="s">
        <v>218</v>
      </c>
      <c r="C144" s="36"/>
      <c r="D144" s="36"/>
      <c r="E144" s="37" t="s">
        <v>219</v>
      </c>
      <c r="F144" s="37"/>
      <c r="G144" s="37"/>
      <c r="H144" s="7"/>
      <c r="I144" s="13">
        <v>10365.96</v>
      </c>
      <c r="J144" s="13">
        <v>9000</v>
      </c>
      <c r="K144" s="13">
        <v>9256.09</v>
      </c>
      <c r="L144" s="12">
        <f t="shared" si="6"/>
        <v>1.0284544444444446</v>
      </c>
      <c r="M144" s="12">
        <f>K144/K163</f>
        <v>0.0006287189897502962</v>
      </c>
    </row>
    <row r="145" spans="2:13" ht="27" customHeight="1">
      <c r="B145" s="63" t="s">
        <v>242</v>
      </c>
      <c r="C145" s="67"/>
      <c r="D145" s="68"/>
      <c r="E145" s="72" t="s">
        <v>244</v>
      </c>
      <c r="F145" s="42"/>
      <c r="G145" s="43"/>
      <c r="H145" s="7"/>
      <c r="I145" s="13">
        <v>84325.16</v>
      </c>
      <c r="J145" s="13">
        <v>100499.05</v>
      </c>
      <c r="K145" s="13">
        <v>100215.03</v>
      </c>
      <c r="L145" s="12">
        <f t="shared" si="6"/>
        <v>0.9971739036339149</v>
      </c>
      <c r="M145" s="12">
        <f>K145/K163</f>
        <v>0.006807095914084201</v>
      </c>
    </row>
    <row r="146" spans="2:13" ht="24.75" customHeight="1">
      <c r="B146" s="63" t="s">
        <v>243</v>
      </c>
      <c r="C146" s="67"/>
      <c r="D146" s="68"/>
      <c r="E146" s="72" t="s">
        <v>244</v>
      </c>
      <c r="F146" s="42"/>
      <c r="G146" s="43"/>
      <c r="H146" s="7"/>
      <c r="I146" s="13">
        <v>4910.8</v>
      </c>
      <c r="J146" s="13">
        <v>5320.54</v>
      </c>
      <c r="K146" s="13">
        <v>5305.5</v>
      </c>
      <c r="L146" s="12">
        <f t="shared" si="6"/>
        <v>0.9971732192596993</v>
      </c>
      <c r="M146" s="12">
        <f>K146/K163</f>
        <v>0.0003603755581590279</v>
      </c>
    </row>
    <row r="147" spans="2:13" ht="27.75" customHeight="1">
      <c r="B147" s="31" t="s">
        <v>220</v>
      </c>
      <c r="C147" s="31"/>
      <c r="D147" s="31"/>
      <c r="E147" s="33" t="s">
        <v>221</v>
      </c>
      <c r="F147" s="33"/>
      <c r="G147" s="33"/>
      <c r="H147" s="7"/>
      <c r="I147" s="13">
        <v>145100</v>
      </c>
      <c r="J147" s="13">
        <v>168000</v>
      </c>
      <c r="K147" s="13">
        <v>168000</v>
      </c>
      <c r="L147" s="12">
        <f t="shared" si="6"/>
        <v>1</v>
      </c>
      <c r="M147" s="12">
        <f>K147/K163</f>
        <v>0.011411383238284174</v>
      </c>
    </row>
    <row r="148" spans="2:13" ht="15.75" customHeight="1">
      <c r="B148" s="38" t="s">
        <v>222</v>
      </c>
      <c r="C148" s="38"/>
      <c r="D148" s="38"/>
      <c r="E148" s="40" t="s">
        <v>223</v>
      </c>
      <c r="F148" s="40"/>
      <c r="G148" s="40"/>
      <c r="H148" s="3"/>
      <c r="I148" s="13">
        <f>SUM(I149)</f>
        <v>2425.15</v>
      </c>
      <c r="J148" s="13">
        <f>SUM(J149)</f>
        <v>2500</v>
      </c>
      <c r="K148" s="13">
        <f>SUM(K149)</f>
        <v>1742.46</v>
      </c>
      <c r="L148" s="11">
        <f>K148/J148</f>
        <v>0.696984</v>
      </c>
      <c r="M148" s="11"/>
    </row>
    <row r="149" spans="2:13" ht="14.25" customHeight="1">
      <c r="B149" s="36" t="s">
        <v>60</v>
      </c>
      <c r="C149" s="36"/>
      <c r="D149" s="36"/>
      <c r="E149" s="37" t="s">
        <v>61</v>
      </c>
      <c r="F149" s="37"/>
      <c r="G149" s="37"/>
      <c r="H149" s="7"/>
      <c r="I149" s="13">
        <v>2425.15</v>
      </c>
      <c r="J149" s="13">
        <v>2500</v>
      </c>
      <c r="K149" s="13">
        <v>1742.46</v>
      </c>
      <c r="L149" s="12">
        <f>K149/J149</f>
        <v>0.696984</v>
      </c>
      <c r="M149" s="11"/>
    </row>
    <row r="150" spans="2:13" ht="12.75" customHeight="1">
      <c r="B150" s="73" t="s">
        <v>258</v>
      </c>
      <c r="C150" s="38"/>
      <c r="D150" s="38"/>
      <c r="E150" s="74" t="s">
        <v>238</v>
      </c>
      <c r="F150" s="40"/>
      <c r="G150" s="40"/>
      <c r="H150" s="3"/>
      <c r="I150" s="13">
        <f>SUM(I151)</f>
        <v>0</v>
      </c>
      <c r="J150" s="13">
        <f>SUM(J151)</f>
        <v>15000</v>
      </c>
      <c r="K150" s="13">
        <f>SUM(K151)</f>
        <v>14000</v>
      </c>
      <c r="L150" s="11">
        <f t="shared" si="6"/>
        <v>0.9333333333333333</v>
      </c>
      <c r="M150" s="11">
        <f>K150/K163</f>
        <v>0.0009509486031903479</v>
      </c>
    </row>
    <row r="151" spans="2:13" ht="45" customHeight="1">
      <c r="B151" s="31" t="s">
        <v>12</v>
      </c>
      <c r="C151" s="31"/>
      <c r="D151" s="31"/>
      <c r="E151" s="32" t="s">
        <v>13</v>
      </c>
      <c r="F151" s="32"/>
      <c r="G151" s="32"/>
      <c r="H151" s="7"/>
      <c r="I151" s="13">
        <v>0</v>
      </c>
      <c r="J151" s="13">
        <v>15000</v>
      </c>
      <c r="K151" s="13">
        <v>14000</v>
      </c>
      <c r="L151" s="12">
        <f t="shared" si="6"/>
        <v>0.9333333333333333</v>
      </c>
      <c r="M151" s="12">
        <f>K151/K163</f>
        <v>0.0009509486031903479</v>
      </c>
    </row>
    <row r="152" spans="2:13" ht="12.75">
      <c r="B152" s="38" t="s">
        <v>224</v>
      </c>
      <c r="C152" s="38"/>
      <c r="D152" s="38"/>
      <c r="E152" s="40" t="s">
        <v>225</v>
      </c>
      <c r="F152" s="40"/>
      <c r="G152" s="40"/>
      <c r="H152" s="3"/>
      <c r="I152" s="13">
        <f>SUM(I153:I154)</f>
        <v>79781.29</v>
      </c>
      <c r="J152" s="13">
        <f>SUM(J153:J154)</f>
        <v>65000</v>
      </c>
      <c r="K152" s="13">
        <f>SUM(K153:K154)</f>
        <v>64953.53</v>
      </c>
      <c r="L152" s="11">
        <f t="shared" si="6"/>
        <v>0.9992850769230769</v>
      </c>
      <c r="M152" s="11">
        <f>K152/K163</f>
        <v>0.00441196204469874</v>
      </c>
    </row>
    <row r="153" spans="2:13" ht="43.5" customHeight="1">
      <c r="B153" s="31" t="s">
        <v>12</v>
      </c>
      <c r="C153" s="31"/>
      <c r="D153" s="31"/>
      <c r="E153" s="32" t="s">
        <v>13</v>
      </c>
      <c r="F153" s="32"/>
      <c r="G153" s="32"/>
      <c r="H153" s="3"/>
      <c r="I153" s="13">
        <v>0</v>
      </c>
      <c r="J153" s="13">
        <v>1000</v>
      </c>
      <c r="K153" s="13">
        <v>1000</v>
      </c>
      <c r="L153" s="11">
        <f>K153/J153</f>
        <v>1</v>
      </c>
      <c r="M153" s="11">
        <f>K153/K163</f>
        <v>6.7924900227882E-05</v>
      </c>
    </row>
    <row r="154" spans="2:13" ht="31.5" customHeight="1">
      <c r="B154" s="31" t="s">
        <v>226</v>
      </c>
      <c r="C154" s="31"/>
      <c r="D154" s="31"/>
      <c r="E154" s="33" t="s">
        <v>227</v>
      </c>
      <c r="F154" s="33"/>
      <c r="G154" s="33"/>
      <c r="H154" s="7"/>
      <c r="I154" s="13">
        <v>79781.29</v>
      </c>
      <c r="J154" s="13">
        <v>64000</v>
      </c>
      <c r="K154" s="13">
        <v>63953.53</v>
      </c>
      <c r="L154" s="12">
        <f t="shared" si="6"/>
        <v>0.99927390625</v>
      </c>
      <c r="M154" s="12">
        <f>K154/K163</f>
        <v>0.004344037144470857</v>
      </c>
    </row>
    <row r="155" spans="2:13" ht="12.75" customHeight="1">
      <c r="B155" s="34" t="s">
        <v>228</v>
      </c>
      <c r="C155" s="34"/>
      <c r="D155" s="34"/>
      <c r="E155" s="35" t="s">
        <v>229</v>
      </c>
      <c r="F155" s="35"/>
      <c r="G155" s="35"/>
      <c r="H155" s="26"/>
      <c r="I155" s="20">
        <f aca="true" t="shared" si="7" ref="I155:K156">SUM(I156)</f>
        <v>102318.33</v>
      </c>
      <c r="J155" s="20">
        <f t="shared" si="7"/>
        <v>103156</v>
      </c>
      <c r="K155" s="20">
        <f t="shared" si="7"/>
        <v>88339.47</v>
      </c>
      <c r="L155" s="22">
        <f t="shared" si="6"/>
        <v>0.856367734305324</v>
      </c>
      <c r="M155" s="22">
        <f>K155/K163</f>
        <v>0.006000449685933974</v>
      </c>
    </row>
    <row r="156" spans="2:13" ht="12.75">
      <c r="B156" s="38" t="s">
        <v>230</v>
      </c>
      <c r="C156" s="38"/>
      <c r="D156" s="38"/>
      <c r="E156" s="40" t="s">
        <v>231</v>
      </c>
      <c r="F156" s="40"/>
      <c r="G156" s="40"/>
      <c r="H156" s="3"/>
      <c r="I156" s="13">
        <f t="shared" si="7"/>
        <v>102318.33</v>
      </c>
      <c r="J156" s="13">
        <f t="shared" si="7"/>
        <v>103156</v>
      </c>
      <c r="K156" s="13">
        <f t="shared" si="7"/>
        <v>88339.47</v>
      </c>
      <c r="L156" s="11">
        <f t="shared" si="6"/>
        <v>0.856367734305324</v>
      </c>
      <c r="M156" s="11">
        <f>K156/K163</f>
        <v>0.006000449685933974</v>
      </c>
    </row>
    <row r="157" spans="2:13" ht="27.75" customHeight="1">
      <c r="B157" s="31" t="s">
        <v>232</v>
      </c>
      <c r="C157" s="31"/>
      <c r="D157" s="31"/>
      <c r="E157" s="33" t="s">
        <v>233</v>
      </c>
      <c r="F157" s="33"/>
      <c r="G157" s="33"/>
      <c r="H157" s="7"/>
      <c r="I157" s="13">
        <v>102318.33</v>
      </c>
      <c r="J157" s="13">
        <v>103156</v>
      </c>
      <c r="K157" s="13">
        <v>88339.47</v>
      </c>
      <c r="L157" s="12">
        <f t="shared" si="6"/>
        <v>0.856367734305324</v>
      </c>
      <c r="M157" s="12">
        <f>K157/K163</f>
        <v>0.006000449685933974</v>
      </c>
    </row>
    <row r="158" spans="2:13" ht="24" customHeight="1">
      <c r="B158" s="34" t="s">
        <v>234</v>
      </c>
      <c r="C158" s="34"/>
      <c r="D158" s="34"/>
      <c r="E158" s="66" t="s">
        <v>235</v>
      </c>
      <c r="F158" s="66"/>
      <c r="G158" s="66"/>
      <c r="H158" s="26"/>
      <c r="I158" s="20">
        <f>SUM(I159,I161)</f>
        <v>0</v>
      </c>
      <c r="J158" s="20">
        <f>SUM(J159,J161)</f>
        <v>510</v>
      </c>
      <c r="K158" s="20">
        <f>SUM(K159,K161)</f>
        <v>510.55</v>
      </c>
      <c r="L158" s="21">
        <f t="shared" si="6"/>
        <v>1.0010784313725491</v>
      </c>
      <c r="M158" s="22">
        <f>K158/K163</f>
        <v>3.467905781134515E-05</v>
      </c>
    </row>
    <row r="159" spans="2:13" ht="25.5" customHeight="1">
      <c r="B159" s="73" t="s">
        <v>260</v>
      </c>
      <c r="C159" s="38"/>
      <c r="D159" s="38"/>
      <c r="E159" s="47" t="s">
        <v>264</v>
      </c>
      <c r="F159" s="75"/>
      <c r="G159" s="76"/>
      <c r="H159" s="3"/>
      <c r="I159" s="13">
        <f>SUM(I160)</f>
        <v>0</v>
      </c>
      <c r="J159" s="13">
        <f>SUM(J160)</f>
        <v>500</v>
      </c>
      <c r="K159" s="13">
        <f>SUM(K160)</f>
        <v>487.45</v>
      </c>
      <c r="L159" s="12">
        <f t="shared" si="6"/>
        <v>0.9749</v>
      </c>
      <c r="M159" s="11">
        <f>K159/K163</f>
        <v>3.310999261608108E-05</v>
      </c>
    </row>
    <row r="160" spans="2:13" ht="14.25" customHeight="1">
      <c r="B160" s="36" t="s">
        <v>31</v>
      </c>
      <c r="C160" s="36"/>
      <c r="D160" s="36"/>
      <c r="E160" s="37" t="s">
        <v>32</v>
      </c>
      <c r="F160" s="37"/>
      <c r="G160" s="37"/>
      <c r="H160" s="7"/>
      <c r="I160" s="13">
        <v>0</v>
      </c>
      <c r="J160" s="13">
        <v>500</v>
      </c>
      <c r="K160" s="13">
        <v>487.45</v>
      </c>
      <c r="L160" s="12">
        <f t="shared" si="6"/>
        <v>0.9749</v>
      </c>
      <c r="M160" s="12">
        <f>K160/K163</f>
        <v>3.310999261608108E-05</v>
      </c>
    </row>
    <row r="161" spans="2:13" ht="12.75" customHeight="1">
      <c r="B161" s="79" t="s">
        <v>259</v>
      </c>
      <c r="C161" s="80"/>
      <c r="D161" s="81"/>
      <c r="E161" s="47" t="s">
        <v>10</v>
      </c>
      <c r="F161" s="75"/>
      <c r="G161" s="76"/>
      <c r="H161" s="3"/>
      <c r="I161" s="13">
        <f>SUM(I162)</f>
        <v>0</v>
      </c>
      <c r="J161" s="13">
        <f>SUM(J162)</f>
        <v>10</v>
      </c>
      <c r="K161" s="13">
        <f>SUM(K162:K162)</f>
        <v>23.1</v>
      </c>
      <c r="L161" s="11">
        <f>K161/J161</f>
        <v>2.31</v>
      </c>
      <c r="M161" s="11">
        <f>-K161/K163</f>
        <v>-1.569065195264074E-06</v>
      </c>
    </row>
    <row r="162" spans="2:13" ht="18.75" customHeight="1" thickBot="1">
      <c r="B162" s="36" t="s">
        <v>31</v>
      </c>
      <c r="C162" s="36"/>
      <c r="D162" s="36"/>
      <c r="E162" s="37" t="s">
        <v>32</v>
      </c>
      <c r="F162" s="37"/>
      <c r="G162" s="37"/>
      <c r="H162" s="7"/>
      <c r="I162" s="13">
        <v>0</v>
      </c>
      <c r="J162" s="13">
        <v>10</v>
      </c>
      <c r="K162" s="13">
        <v>23.1</v>
      </c>
      <c r="L162" s="19">
        <f>K162/J162</f>
        <v>2.31</v>
      </c>
      <c r="M162" s="12">
        <f>K162/K163</f>
        <v>1.569065195264074E-06</v>
      </c>
    </row>
    <row r="163" spans="2:13" ht="21" customHeight="1" thickBot="1">
      <c r="B163" s="77"/>
      <c r="C163" s="77"/>
      <c r="D163" s="77"/>
      <c r="E163" s="78" t="s">
        <v>236</v>
      </c>
      <c r="F163" s="78"/>
      <c r="G163" s="78"/>
      <c r="H163" s="14"/>
      <c r="I163" s="17">
        <f>SUM(I158,I155,I130,I117,I110,I69,I66,I63,I58,I49,I44,I31,I27,I22,I18,I15)</f>
        <v>11742397.979999999</v>
      </c>
      <c r="J163" s="17">
        <f>SUM(J15,J18,J22,J27,J31,J44,J49,J58,J63,J66,J69,J110,J117,J130,J155,J158)</f>
        <v>14472718.99</v>
      </c>
      <c r="K163" s="17">
        <f>SUM(K158,K155,K130,K117,K110,K69,K66,K63,K58,K49,K44,K31,K27,K22,K18,K15)</f>
        <v>14722141.610000001</v>
      </c>
      <c r="L163" s="15">
        <f>K163/J163</f>
        <v>1.0172339848629923</v>
      </c>
      <c r="M163" s="16" t="s">
        <v>237</v>
      </c>
    </row>
  </sheetData>
  <sheetProtection/>
  <mergeCells count="307">
    <mergeCell ref="E19:G19"/>
    <mergeCell ref="E20:G20"/>
    <mergeCell ref="B20:D20"/>
    <mergeCell ref="E21:G21"/>
    <mergeCell ref="B38:D38"/>
    <mergeCell ref="B40:D40"/>
    <mergeCell ref="E40:G40"/>
    <mergeCell ref="E38:G38"/>
    <mergeCell ref="B39:D39"/>
    <mergeCell ref="E39:G39"/>
    <mergeCell ref="B159:D159"/>
    <mergeCell ref="E159:G159"/>
    <mergeCell ref="B160:D160"/>
    <mergeCell ref="E160:G160"/>
    <mergeCell ref="B163:D163"/>
    <mergeCell ref="E163:G163"/>
    <mergeCell ref="B161:D161"/>
    <mergeCell ref="E161:G161"/>
    <mergeCell ref="B162:D162"/>
    <mergeCell ref="E162:G162"/>
    <mergeCell ref="B156:D156"/>
    <mergeCell ref="E156:G156"/>
    <mergeCell ref="B157:D157"/>
    <mergeCell ref="E157:G157"/>
    <mergeCell ref="B158:D158"/>
    <mergeCell ref="E158:G158"/>
    <mergeCell ref="B150:D150"/>
    <mergeCell ref="E150:G150"/>
    <mergeCell ref="B151:D151"/>
    <mergeCell ref="E151:G151"/>
    <mergeCell ref="B152:D152"/>
    <mergeCell ref="E152:G152"/>
    <mergeCell ref="B144:D144"/>
    <mergeCell ref="E144:G144"/>
    <mergeCell ref="B147:D147"/>
    <mergeCell ref="E147:G147"/>
    <mergeCell ref="B145:D145"/>
    <mergeCell ref="B146:D146"/>
    <mergeCell ref="E145:G145"/>
    <mergeCell ref="E146:G146"/>
    <mergeCell ref="B141:D141"/>
    <mergeCell ref="E141:G141"/>
    <mergeCell ref="B142:D142"/>
    <mergeCell ref="E142:G142"/>
    <mergeCell ref="B143:D143"/>
    <mergeCell ref="E143:G143"/>
    <mergeCell ref="B132:D132"/>
    <mergeCell ref="E132:G132"/>
    <mergeCell ref="B133:D133"/>
    <mergeCell ref="E133:G133"/>
    <mergeCell ref="B135:D135"/>
    <mergeCell ref="E135:G135"/>
    <mergeCell ref="B134:D134"/>
    <mergeCell ref="E134:G134"/>
    <mergeCell ref="B129:D129"/>
    <mergeCell ref="E129:G129"/>
    <mergeCell ref="B130:D130"/>
    <mergeCell ref="E130:G130"/>
    <mergeCell ref="B131:D131"/>
    <mergeCell ref="E131:G131"/>
    <mergeCell ref="B126:D126"/>
    <mergeCell ref="E126:G126"/>
    <mergeCell ref="B127:D127"/>
    <mergeCell ref="E127:G127"/>
    <mergeCell ref="B128:D128"/>
    <mergeCell ref="E128:G128"/>
    <mergeCell ref="B124:D124"/>
    <mergeCell ref="E124:G124"/>
    <mergeCell ref="B122:D122"/>
    <mergeCell ref="E122:G122"/>
    <mergeCell ref="B125:D125"/>
    <mergeCell ref="E125:G125"/>
    <mergeCell ref="B120:D120"/>
    <mergeCell ref="E120:G120"/>
    <mergeCell ref="B121:D121"/>
    <mergeCell ref="E121:G121"/>
    <mergeCell ref="B123:D123"/>
    <mergeCell ref="E123:G123"/>
    <mergeCell ref="B106:D106"/>
    <mergeCell ref="E106:G106"/>
    <mergeCell ref="B112:D112"/>
    <mergeCell ref="E112:G112"/>
    <mergeCell ref="B113:D113"/>
    <mergeCell ref="E113:G113"/>
    <mergeCell ref="B110:D110"/>
    <mergeCell ref="E110:G110"/>
    <mergeCell ref="B111:D111"/>
    <mergeCell ref="E111:G111"/>
    <mergeCell ref="B99:D99"/>
    <mergeCell ref="E99:G99"/>
    <mergeCell ref="B102:D102"/>
    <mergeCell ref="E102:G102"/>
    <mergeCell ref="B104:D104"/>
    <mergeCell ref="E104:G104"/>
    <mergeCell ref="B100:D100"/>
    <mergeCell ref="E100:G100"/>
    <mergeCell ref="B101:D101"/>
    <mergeCell ref="E101:G101"/>
    <mergeCell ref="B95:D95"/>
    <mergeCell ref="E95:G95"/>
    <mergeCell ref="B96:D96"/>
    <mergeCell ref="E96:G96"/>
    <mergeCell ref="B98:D98"/>
    <mergeCell ref="E98:G98"/>
    <mergeCell ref="B97:D97"/>
    <mergeCell ref="E97:G97"/>
    <mergeCell ref="B92:D92"/>
    <mergeCell ref="E92:G92"/>
    <mergeCell ref="B93:D93"/>
    <mergeCell ref="E93:G93"/>
    <mergeCell ref="B94:D94"/>
    <mergeCell ref="E94:G94"/>
    <mergeCell ref="B89:D89"/>
    <mergeCell ref="E89:G89"/>
    <mergeCell ref="B90:D90"/>
    <mergeCell ref="E90:G90"/>
    <mergeCell ref="B91:D91"/>
    <mergeCell ref="E91:G91"/>
    <mergeCell ref="B86:D86"/>
    <mergeCell ref="E86:G86"/>
    <mergeCell ref="B87:D87"/>
    <mergeCell ref="E87:G87"/>
    <mergeCell ref="B88:D88"/>
    <mergeCell ref="E88:G88"/>
    <mergeCell ref="B83:D83"/>
    <mergeCell ref="E83:G83"/>
    <mergeCell ref="B84:D84"/>
    <mergeCell ref="E84:G84"/>
    <mergeCell ref="B85:D85"/>
    <mergeCell ref="E85:G85"/>
    <mergeCell ref="B82:D82"/>
    <mergeCell ref="E82:G82"/>
    <mergeCell ref="B77:D77"/>
    <mergeCell ref="E77:G77"/>
    <mergeCell ref="B79:D79"/>
    <mergeCell ref="E79:G79"/>
    <mergeCell ref="B80:D80"/>
    <mergeCell ref="E80:G80"/>
    <mergeCell ref="B81:D81"/>
    <mergeCell ref="E81:G81"/>
    <mergeCell ref="B74:D74"/>
    <mergeCell ref="E74:G74"/>
    <mergeCell ref="B75:D75"/>
    <mergeCell ref="E75:G75"/>
    <mergeCell ref="B76:D76"/>
    <mergeCell ref="E76:G76"/>
    <mergeCell ref="B71:D71"/>
    <mergeCell ref="E71:G71"/>
    <mergeCell ref="B72:D72"/>
    <mergeCell ref="E72:G72"/>
    <mergeCell ref="B73:D73"/>
    <mergeCell ref="E73:G73"/>
    <mergeCell ref="B68:D68"/>
    <mergeCell ref="E68:G68"/>
    <mergeCell ref="B69:D69"/>
    <mergeCell ref="E69:G69"/>
    <mergeCell ref="B70:D70"/>
    <mergeCell ref="E70:G70"/>
    <mergeCell ref="B66:D66"/>
    <mergeCell ref="E66:G66"/>
    <mergeCell ref="B64:D64"/>
    <mergeCell ref="E64:G64"/>
    <mergeCell ref="B67:D67"/>
    <mergeCell ref="E67:G67"/>
    <mergeCell ref="B59:D59"/>
    <mergeCell ref="E59:G59"/>
    <mergeCell ref="B60:D60"/>
    <mergeCell ref="E60:G60"/>
    <mergeCell ref="B65:D65"/>
    <mergeCell ref="E65:G65"/>
    <mergeCell ref="B56:D56"/>
    <mergeCell ref="E56:G56"/>
    <mergeCell ref="B57:D57"/>
    <mergeCell ref="E57:G57"/>
    <mergeCell ref="B58:D58"/>
    <mergeCell ref="E58:G58"/>
    <mergeCell ref="B53:D53"/>
    <mergeCell ref="E53:G53"/>
    <mergeCell ref="B54:D54"/>
    <mergeCell ref="E54:G54"/>
    <mergeCell ref="E55:G55"/>
    <mergeCell ref="B55:D55"/>
    <mergeCell ref="B44:D44"/>
    <mergeCell ref="E44:G44"/>
    <mergeCell ref="B49:D49"/>
    <mergeCell ref="E49:G49"/>
    <mergeCell ref="B45:D45"/>
    <mergeCell ref="E45:G45"/>
    <mergeCell ref="B48:D48"/>
    <mergeCell ref="E48:G48"/>
    <mergeCell ref="B46:D46"/>
    <mergeCell ref="E46:G46"/>
    <mergeCell ref="B42:D42"/>
    <mergeCell ref="E42:G42"/>
    <mergeCell ref="B41:D41"/>
    <mergeCell ref="E41:G41"/>
    <mergeCell ref="B43:D43"/>
    <mergeCell ref="E43:G43"/>
    <mergeCell ref="B30:D30"/>
    <mergeCell ref="E30:G30"/>
    <mergeCell ref="B37:D37"/>
    <mergeCell ref="E37:G37"/>
    <mergeCell ref="B34:D34"/>
    <mergeCell ref="E34:G34"/>
    <mergeCell ref="B35:D35"/>
    <mergeCell ref="E35:G35"/>
    <mergeCell ref="B36:D36"/>
    <mergeCell ref="E36:G36"/>
    <mergeCell ref="B78:D78"/>
    <mergeCell ref="E78:G78"/>
    <mergeCell ref="B28:D28"/>
    <mergeCell ref="E28:G28"/>
    <mergeCell ref="B62:D62"/>
    <mergeCell ref="E62:G62"/>
    <mergeCell ref="B63:D63"/>
    <mergeCell ref="E63:G63"/>
    <mergeCell ref="B29:D29"/>
    <mergeCell ref="E29:G29"/>
    <mergeCell ref="B32:D32"/>
    <mergeCell ref="E32:G32"/>
    <mergeCell ref="B33:D33"/>
    <mergeCell ref="E33:G33"/>
    <mergeCell ref="B31:D31"/>
    <mergeCell ref="E31:G31"/>
    <mergeCell ref="B25:D25"/>
    <mergeCell ref="E25:G25"/>
    <mergeCell ref="B26:D26"/>
    <mergeCell ref="E26:G26"/>
    <mergeCell ref="B27:D27"/>
    <mergeCell ref="E27:G27"/>
    <mergeCell ref="B22:D22"/>
    <mergeCell ref="E22:G22"/>
    <mergeCell ref="B18:D18"/>
    <mergeCell ref="E18:G18"/>
    <mergeCell ref="B24:D24"/>
    <mergeCell ref="E24:G24"/>
    <mergeCell ref="B23:D23"/>
    <mergeCell ref="E23:G23"/>
    <mergeCell ref="B21:D21"/>
    <mergeCell ref="B19:D19"/>
    <mergeCell ref="E14:G14"/>
    <mergeCell ref="B15:D15"/>
    <mergeCell ref="E15:G15"/>
    <mergeCell ref="B16:D16"/>
    <mergeCell ref="E16:G16"/>
    <mergeCell ref="B17:D17"/>
    <mergeCell ref="E17:G17"/>
    <mergeCell ref="B5:N11"/>
    <mergeCell ref="B12:D12"/>
    <mergeCell ref="E12:G13"/>
    <mergeCell ref="I12:I13"/>
    <mergeCell ref="J12:J13"/>
    <mergeCell ref="K12:K13"/>
    <mergeCell ref="L12:L13"/>
    <mergeCell ref="M12:M13"/>
    <mergeCell ref="B47:D47"/>
    <mergeCell ref="E47:G47"/>
    <mergeCell ref="B61:D61"/>
    <mergeCell ref="E61:G61"/>
    <mergeCell ref="B50:D50"/>
    <mergeCell ref="E50:G50"/>
    <mergeCell ref="B51:D51"/>
    <mergeCell ref="E51:G51"/>
    <mergeCell ref="B52:D52"/>
    <mergeCell ref="E52:G52"/>
    <mergeCell ref="B109:D109"/>
    <mergeCell ref="E109:G109"/>
    <mergeCell ref="B108:D108"/>
    <mergeCell ref="E108:G108"/>
    <mergeCell ref="B103:D103"/>
    <mergeCell ref="E103:G103"/>
    <mergeCell ref="B105:D105"/>
    <mergeCell ref="E105:G105"/>
    <mergeCell ref="B107:D107"/>
    <mergeCell ref="E107:G107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36:D136"/>
    <mergeCell ref="E136:G136"/>
    <mergeCell ref="B148:D148"/>
    <mergeCell ref="E148:G148"/>
    <mergeCell ref="B118:D118"/>
    <mergeCell ref="E118:G118"/>
    <mergeCell ref="B119:D119"/>
    <mergeCell ref="E119:G119"/>
    <mergeCell ref="B149:D149"/>
    <mergeCell ref="E149:G149"/>
    <mergeCell ref="B137:D137"/>
    <mergeCell ref="E137:G137"/>
    <mergeCell ref="B138:D138"/>
    <mergeCell ref="E138:G138"/>
    <mergeCell ref="B139:D139"/>
    <mergeCell ref="E139:G139"/>
    <mergeCell ref="B140:D140"/>
    <mergeCell ref="E140:G140"/>
    <mergeCell ref="B153:D153"/>
    <mergeCell ref="E153:G153"/>
    <mergeCell ref="B154:D154"/>
    <mergeCell ref="E154:G154"/>
    <mergeCell ref="B155:D155"/>
    <mergeCell ref="E155:G155"/>
  </mergeCells>
  <printOptions/>
  <pageMargins left="0.39375" right="0.39375" top="0.7875" bottom="0.9840277777777778" header="0.5118055555555556" footer="0.5118055555555556"/>
  <pageSetup fitToHeight="0" horizontalDpi="300" verticalDpi="300" orientation="landscape" paperSize="9" r:id="rId1"/>
  <headerFooter alignWithMargins="0">
    <oddHeader>&amp;RZałącznik nr 2 do sprawozdania z wykonania budżetu Gminy  za  rok 2009  (w złotych)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M.Wróbel</dc:creator>
  <cp:keywords/>
  <dc:description/>
  <cp:lastModifiedBy>Ja</cp:lastModifiedBy>
  <cp:lastPrinted>2010-03-25T09:41:36Z</cp:lastPrinted>
  <dcterms:created xsi:type="dcterms:W3CDTF">2007-08-23T19:17:10Z</dcterms:created>
  <dcterms:modified xsi:type="dcterms:W3CDTF">2010-03-25T09:41:39Z</dcterms:modified>
  <cp:category/>
  <cp:version/>
  <cp:contentType/>
  <cp:contentStatus/>
  <cp:revision>1</cp:revision>
</cp:coreProperties>
</file>