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<sst xmlns="http://schemas.openxmlformats.org/spreadsheetml/2006/main" count="781" uniqueCount="652">
  <si>
    <t>Klasyfikacja budżetowa</t>
  </si>
  <si>
    <t>Wyszczególnienie</t>
  </si>
  <si>
    <t>Wykonanie za I półrocze roku 2008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</si>
  <si>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</si>
  <si>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</si>
  <si>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</si>
  <si>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</si>
  <si>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</si>
  <si>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</si>
  <si>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</si>
  <si>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</si>
  <si>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</si>
  <si>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</si>
  <si>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</si>
  <si>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</si>
  <si>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</si>
  <si>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</si>
  <si>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</si>
  <si>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</si>
  <si>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</si>
  <si>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</si>
  <si>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</si>
  <si>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</si>
  <si>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</si>
  <si>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</si>
  <si>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</si>
  <si>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</si>
  <si>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</si>
  <si>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</si>
  <si>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</si>
  <si>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</si>
  <si>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</si>
  <si>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</si>
  <si>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</si>
  <si>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</si>
  <si>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</si>
  <si>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</si>
  <si>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</si>
  <si>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</si>
  <si>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</si>
  <si>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</si>
  <si>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</si>
  <si>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</si>
  <si>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</si>
  <si>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</si>
  <si>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</si>
  <si>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</si>
  <si>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</si>
  <si>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</si>
  <si>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</si>
  <si>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</si>
  <si>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</si>
  <si>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</si>
  <si>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</si>
  <si>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</si>
  <si>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</si>
  <si>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</si>
  <si>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6058</t>
  </si>
  <si>
    <t>Wydatki inwestycyjne jednostek budżetowych</t>
  </si>
  <si>
    <t>6059</t>
  </si>
  <si>
    <t>Wydatki inwestycyjne jednostek budżetowych</t>
  </si>
  <si>
    <t>630</t>
  </si>
  <si>
    <t>TURYSTYKA</t>
  </si>
  <si>
    <t>63003</t>
  </si>
  <si>
    <t>Zadania w zakresie upowszechniania turystyki</t>
  </si>
  <si>
    <t>4538</t>
  </si>
  <si>
    <t>4539</t>
  </si>
  <si>
    <t>6058</t>
  </si>
  <si>
    <t>Wydatki inwestycyjne jednostek budżetowych</t>
  </si>
  <si>
    <t>6059</t>
  </si>
  <si>
    <t>Wydatki inwestycyjne jednostek budżetowych</t>
  </si>
  <si>
    <t>700</t>
  </si>
  <si>
    <t>GOSPODARKA MIESZKANIOWA</t>
  </si>
  <si>
    <t>70005</t>
  </si>
  <si>
    <t xml:space="preserve">Gospodarka gruntami i nieruchomościami </t>
  </si>
  <si>
    <t>4170</t>
  </si>
  <si>
    <t>Wynagrodzenia bezosobowe</t>
  </si>
  <si>
    <t>4300</t>
  </si>
  <si>
    <t>Zakup usług pozostałych</t>
  </si>
  <si>
    <t>4390</t>
  </si>
  <si>
    <t>Zakup usług obejmujących wykonanie ekspertyz, analiz,opinii</t>
  </si>
  <si>
    <t>-</t>
  </si>
  <si>
    <t>4520</t>
  </si>
  <si>
    <t>Opłaty na rzecz budzetów jednostek samorządu terytorialnego</t>
  </si>
  <si>
    <t>4590</t>
  </si>
  <si>
    <t>Kary i odszkodowania wypłacane na rzecz osób fizycznych</t>
  </si>
  <si>
    <t>4610</t>
  </si>
  <si>
    <t>Koszty postępowania sądowego i prokuratorskiego</t>
  </si>
  <si>
    <t>70078</t>
  </si>
  <si>
    <t>Usuwanie skutków klęsk żywiołowych</t>
  </si>
  <si>
    <t>4270</t>
  </si>
  <si>
    <t>Zakup usług remontowych</t>
  </si>
  <si>
    <t>70095</t>
  </si>
  <si>
    <t>Pozostała działalność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</si>
  <si>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</si>
  <si>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</si>
  <si>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</si>
  <si>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</si>
  <si>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</si>
  <si>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</si>
  <si>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</si>
  <si>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</si>
  <si>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</si>
  <si>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</si>
  <si>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710</t>
  </si>
  <si>
    <t>DZIAŁALNOŚĆ USŁUGOWA</t>
  </si>
  <si>
    <t>71004</t>
  </si>
  <si>
    <t>Plany zagospodarowania przestrzennego</t>
  </si>
  <si>
    <t>4300</t>
  </si>
  <si>
    <t>Zakup usług pozostałych</t>
  </si>
  <si>
    <t>4390</t>
  </si>
  <si>
    <t>Zakup usług obejmujących wykonanie ekspertyz, analiz,opinii</t>
  </si>
  <si>
    <t>6050</t>
  </si>
  <si>
    <t>Wydatki inwestycyjne jednostek budżetowych</t>
  </si>
  <si>
    <t>71035</t>
  </si>
  <si>
    <t>Pozostała działalność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</si>
  <si>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</si>
  <si>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</si>
  <si>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</si>
  <si>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</si>
  <si>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</si>
  <si>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</si>
  <si>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</si>
  <si>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</si>
  <si>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</si>
  <si>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</si>
  <si>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</si>
  <si>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</si>
  <si>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</si>
  <si>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</si>
  <si>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</si>
  <si>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</si>
  <si>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</si>
  <si>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</si>
  <si>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</si>
  <si>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</si>
  <si>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</si>
  <si>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</si>
  <si>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</si>
  <si>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</si>
  <si>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</si>
  <si>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</si>
  <si>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</si>
  <si>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</si>
  <si>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4750</t>
  </si>
  <si>
    <t>Zakup akcesoriów komputerowych, w tym programów i licencji</t>
  </si>
  <si>
    <t>75022</t>
  </si>
  <si>
    <t>Rady gmin (miast i  miast na prawach powiatu)</t>
  </si>
  <si>
    <t>3030</t>
  </si>
  <si>
    <t>Różne wydatki na rzecz osób fizycznych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</si>
  <si>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</si>
  <si>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</si>
  <si>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</si>
  <si>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</si>
  <si>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</si>
  <si>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</si>
  <si>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4410</t>
  </si>
  <si>
    <t>Podróżesłużbowe krajowe</t>
  </si>
  <si>
    <t>4420</t>
  </si>
  <si>
    <t>Podróże służbowe zagraniczne</t>
  </si>
  <si>
    <t>4740</t>
  </si>
  <si>
    <t>4750</t>
  </si>
  <si>
    <t>Zakup akcesoriów komputerowych, w tym programów i licencji</t>
  </si>
  <si>
    <t>75023</t>
  </si>
  <si>
    <t>Urzędy gmin (miast i 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</si>
  <si>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</si>
  <si>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</si>
  <si>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</si>
  <si>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</si>
  <si>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</si>
  <si>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</si>
  <si>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</si>
  <si>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</si>
  <si>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</si>
  <si>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</si>
  <si>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</si>
  <si>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Niepełnospr.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</si>
  <si>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</si>
  <si>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</si>
  <si>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</si>
  <si>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</si>
  <si>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</si>
  <si>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</si>
  <si>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</si>
  <si>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</si>
  <si>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</si>
  <si>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</si>
  <si>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</si>
  <si>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</si>
  <si>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</si>
  <si>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</si>
  <si>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</si>
  <si>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</si>
  <si>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</si>
  <si>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</si>
  <si>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4410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</si>
  <si>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</si>
  <si>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</si>
  <si>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</si>
  <si>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</si>
  <si>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</si>
  <si>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</si>
  <si>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</si>
  <si>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</si>
  <si>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4610</t>
  </si>
  <si>
    <t>Koszty postępowania sądowego i prokuratorskiego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</si>
  <si>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</si>
  <si>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</si>
  <si>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</si>
  <si>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</si>
  <si>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</si>
  <si>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6058</t>
  </si>
  <si>
    <t>Wydatki   inwestycyjne jednostek budżetowych</t>
  </si>
  <si>
    <t>6059</t>
  </si>
  <si>
    <t>Wydatki   inwestycyjne jednostek budżetowych</t>
  </si>
  <si>
    <t>6060</t>
  </si>
  <si>
    <t>Wydatki na zakupy  inwestycyjne jednostek budżetowych</t>
  </si>
  <si>
    <t>75075</t>
  </si>
  <si>
    <t>Promocja jednostek samorządu terytorialnego</t>
  </si>
  <si>
    <t>3040</t>
  </si>
  <si>
    <t>4170</t>
  </si>
  <si>
    <t>Wynagrodzenia bezosobowe</t>
  </si>
  <si>
    <t>-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</si>
  <si>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</si>
  <si>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</si>
  <si>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</si>
  <si>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</si>
  <si>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</si>
  <si>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</si>
  <si>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4430</t>
  </si>
  <si>
    <t>Różne opłaty i składki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</si>
  <si>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</si>
  <si>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</si>
  <si>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</si>
  <si>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</si>
  <si>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752</t>
  </si>
  <si>
    <t>OBRONA NARODOWA</t>
  </si>
  <si>
    <t>75212</t>
  </si>
  <si>
    <t>Pozostałe wydatki obronne</t>
  </si>
  <si>
    <t>4300</t>
  </si>
  <si>
    <t>Zakup usług pozostałych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</si>
  <si>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</si>
  <si>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</si>
  <si>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</si>
  <si>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</si>
  <si>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</si>
  <si>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</si>
  <si>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</si>
  <si>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75495</t>
  </si>
  <si>
    <t>Pozostała działalność</t>
  </si>
  <si>
    <t>4210</t>
  </si>
  <si>
    <t>Zakup materiałów i wyposażenia</t>
  </si>
  <si>
    <t>4260</t>
  </si>
  <si>
    <t>Zakup energii</t>
  </si>
  <si>
    <t>4300</t>
  </si>
  <si>
    <t>Zakup usług pozostałych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</si>
  <si>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</si>
  <si>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</si>
  <si>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</si>
  <si>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</si>
  <si>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</si>
  <si>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</si>
  <si>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</si>
  <si>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</si>
  <si>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</si>
  <si>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</si>
  <si>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</si>
  <si>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j.s.t</t>
  </si>
  <si>
    <t>4300</t>
  </si>
  <si>
    <t>Zakup usług pozostałych</t>
  </si>
  <si>
    <t>8070</t>
  </si>
  <si>
    <t>Odsetki i dyskonto od krajowych skarbowych papierów wartościowych oraz krajowych pożyczek i kredytów</t>
  </si>
  <si>
    <t>75704</t>
  </si>
  <si>
    <t>8020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</si>
  <si>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</si>
  <si>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</si>
  <si>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</si>
  <si>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</si>
  <si>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</si>
  <si>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</si>
  <si>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</si>
  <si>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</si>
  <si>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</si>
  <si>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</si>
  <si>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</si>
  <si>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</si>
  <si>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</si>
  <si>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</si>
  <si>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</si>
  <si>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</si>
  <si>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</si>
  <si>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</si>
  <si>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</si>
  <si>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</si>
  <si>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</si>
  <si>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</si>
  <si>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</si>
  <si>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</si>
  <si>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</si>
  <si>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</si>
  <si>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</si>
  <si>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</si>
  <si>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</si>
  <si>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</si>
  <si>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</si>
  <si>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</si>
  <si>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</si>
  <si>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</si>
  <si>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</si>
  <si>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</si>
  <si>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</si>
  <si>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</si>
  <si>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4390</t>
  </si>
  <si>
    <t>Zakup usług obejmujących wykonanie ekspertyz, analiz,opinii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</si>
  <si>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</si>
  <si>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</si>
  <si>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</si>
  <si>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</si>
  <si>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</si>
  <si>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</si>
  <si>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4740</t>
  </si>
  <si>
    <t>4750</t>
  </si>
  <si>
    <t>Zakup akcesoriów komputerowych, w tym programów i licencji</t>
  </si>
  <si>
    <t>6050</t>
  </si>
  <si>
    <t>Wydatki  inwestycyjne jednostek budżetowych</t>
  </si>
  <si>
    <t>6058</t>
  </si>
  <si>
    <t>Wydatki   inwestycyjne jednostek budżetowych</t>
  </si>
  <si>
    <t>6059</t>
  </si>
  <si>
    <t>Wydatki  inwestycyjne jednostek budżetowych</t>
  </si>
  <si>
    <t>80103</t>
  </si>
  <si>
    <t>Oddziały przedszkolne w szkołach podstawowych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</si>
  <si>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</si>
  <si>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</si>
  <si>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</si>
  <si>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</si>
  <si>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</si>
  <si>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</si>
  <si>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</si>
  <si>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</si>
  <si>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</si>
  <si>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</si>
  <si>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</si>
  <si>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</si>
  <si>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</si>
  <si>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</si>
  <si>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2580</t>
  </si>
  <si>
    <t>Dotacja podmiotowa z budżetu dla jednostek niezaliczanych          do sektora finansów publicznych</t>
  </si>
  <si>
    <t>80110</t>
  </si>
  <si>
    <t>Gimnazja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</si>
  <si>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</si>
  <si>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</si>
  <si>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</si>
  <si>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</si>
  <si>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</si>
  <si>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</si>
  <si>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</si>
  <si>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</si>
  <si>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</si>
  <si>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</si>
  <si>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</si>
  <si>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</si>
  <si>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</si>
  <si>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</si>
  <si>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</si>
  <si>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</si>
  <si>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</si>
  <si>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</si>
  <si>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</si>
  <si>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</si>
  <si>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</si>
  <si>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</si>
  <si>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</si>
  <si>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</si>
  <si>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</si>
  <si>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</si>
  <si>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</si>
  <si>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</si>
  <si>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</si>
  <si>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</si>
  <si>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</si>
  <si>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</si>
  <si>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</si>
  <si>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</si>
  <si>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</si>
  <si>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</si>
  <si>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</si>
  <si>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80113</t>
  </si>
  <si>
    <t>Dowożenie uczniów do szkół</t>
  </si>
  <si>
    <t>4300</t>
  </si>
  <si>
    <t>Zakup usług pozostałych</t>
  </si>
  <si>
    <t>80146</t>
  </si>
  <si>
    <t>Dokształacanie i doskonalenie nauczycieli</t>
  </si>
  <si>
    <t>4300</t>
  </si>
  <si>
    <t>Zakup usług pozostałych</t>
  </si>
  <si>
    <t>4700</t>
  </si>
  <si>
    <t>Szkolenia pracowników nieb. członkami korpusu służby cywilnej</t>
  </si>
  <si>
    <t>80195</t>
  </si>
  <si>
    <t>Pozostała działalność</t>
  </si>
  <si>
    <t>4170</t>
  </si>
  <si>
    <t>Wynagrodzenia bezosobowe</t>
  </si>
  <si>
    <t>4300</t>
  </si>
  <si>
    <t>Zakup usług pozostałych</t>
  </si>
  <si>
    <t>4440</t>
  </si>
  <si>
    <t>Odpisy na zakładowy fundusz świadczeń socjalnych</t>
  </si>
  <si>
    <t>851</t>
  </si>
  <si>
    <t>OCHRONA ZDROWIA</t>
  </si>
  <si>
    <t>85149</t>
  </si>
  <si>
    <t>4300</t>
  </si>
  <si>
    <t>Zakup usług pozostałych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</si>
  <si>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</si>
  <si>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</si>
  <si>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</si>
  <si>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</si>
  <si>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</si>
  <si>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</si>
  <si>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2480</t>
  </si>
  <si>
    <t>Dotacja podmiotowa z budżetu dla samorządowej instyt.kultury</t>
  </si>
  <si>
    <t>4170</t>
  </si>
  <si>
    <t>Wynagrodzenia bezosobowe</t>
  </si>
  <si>
    <t>4300</t>
  </si>
  <si>
    <t>Zakup usług pozostałych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</si>
  <si>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</si>
  <si>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</si>
  <si>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</si>
  <si>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</si>
  <si>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</si>
  <si>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</si>
  <si>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</si>
  <si>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</si>
  <si>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</si>
  <si>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</si>
  <si>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</si>
  <si>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</si>
  <si>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</si>
  <si>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</si>
  <si>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</si>
  <si>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</si>
  <si>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</si>
  <si>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</si>
  <si>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</si>
  <si>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</si>
  <si>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</si>
  <si>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</si>
  <si>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4440</t>
  </si>
  <si>
    <t>Odpisy na zakładowy fundusz świadczeń socjalnych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</si>
  <si>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</si>
  <si>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</si>
  <si>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</si>
  <si>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</si>
  <si>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</si>
  <si>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</si>
  <si>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3110</t>
  </si>
  <si>
    <t>Świadczenia społeczne</t>
  </si>
  <si>
    <t>85215</t>
  </si>
  <si>
    <t>Dodatki mieszkaniowe</t>
  </si>
  <si>
    <t>3110</t>
  </si>
  <si>
    <t>Świadczenia społeczne</t>
  </si>
  <si>
    <t>85219</t>
  </si>
  <si>
    <t>Ośrodki pomocy społecznej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</si>
  <si>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</si>
  <si>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</si>
  <si>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</si>
  <si>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</si>
  <si>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</si>
  <si>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</si>
  <si>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</si>
  <si>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</si>
  <si>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</si>
  <si>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</si>
  <si>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</si>
  <si>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</si>
  <si>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</si>
  <si>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</si>
  <si>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</si>
  <si>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</si>
  <si>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</si>
  <si>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</si>
  <si>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</si>
  <si>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</si>
  <si>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</si>
  <si>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</si>
  <si>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</si>
  <si>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</si>
  <si>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</si>
  <si>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</si>
  <si>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</si>
  <si>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</si>
  <si>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</si>
  <si>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</si>
  <si>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</si>
  <si>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</si>
  <si>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</si>
  <si>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</si>
  <si>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</si>
  <si>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</si>
  <si>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</si>
  <si>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6059</t>
  </si>
  <si>
    <t>Wydatki  inwestycyjne jednostek budżetowych</t>
  </si>
  <si>
    <t>85295</t>
  </si>
  <si>
    <t>Pozostała działalność</t>
  </si>
  <si>
    <t>854</t>
  </si>
  <si>
    <t>EDUKACYJNA OPIEKA WYCHOWAWCZA</t>
  </si>
  <si>
    <t>85401</t>
  </si>
  <si>
    <t>Świetlice szkolne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</si>
  <si>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</si>
  <si>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</si>
  <si>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</si>
  <si>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</si>
  <si>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</si>
  <si>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</si>
  <si>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</si>
  <si>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</si>
  <si>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4240</t>
  </si>
  <si>
    <t>Zakup pomocy naukowych, dydaktycznych i książek</t>
  </si>
  <si>
    <t>4440</t>
  </si>
  <si>
    <t>Odpisy na zakładowy fundusz świadczeń socjalnych</t>
  </si>
  <si>
    <t>4740</t>
  </si>
  <si>
    <t>85415</t>
  </si>
  <si>
    <t>Pomoc materialna dla uczniów</t>
  </si>
  <si>
    <t>3240</t>
  </si>
  <si>
    <t xml:space="preserve">Stypendia dla uczniów </t>
  </si>
  <si>
    <t>900</t>
  </si>
  <si>
    <t>GOSPODARKA KOMUNALNA I OCHRONA ŚRODOWISKA</t>
  </si>
  <si>
    <t>90001</t>
  </si>
  <si>
    <t>Gospodarka ściekowa i ochrona wód</t>
  </si>
  <si>
    <t>4270</t>
  </si>
  <si>
    <t>Zakup usług remontowych</t>
  </si>
  <si>
    <t>4300</t>
  </si>
  <si>
    <t>Zakup usług pozostałych</t>
  </si>
  <si>
    <t>6050</t>
  </si>
  <si>
    <t>Wydatki  inwestycyjne jednostek budżetowych</t>
  </si>
  <si>
    <t>90002</t>
  </si>
  <si>
    <t>Gospodarka odpadami</t>
  </si>
  <si>
    <t>4300</t>
  </si>
  <si>
    <t>Zakup usług pozostałych</t>
  </si>
  <si>
    <t>90003</t>
  </si>
  <si>
    <t>Oczyszczanie miast i wsi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</si>
  <si>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</si>
  <si>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</si>
  <si>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</si>
  <si>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</si>
  <si>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</si>
  <si>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</si>
  <si>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</si>
  <si>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</si>
  <si>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</si>
  <si>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</si>
  <si>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90004</t>
  </si>
  <si>
    <t>Utrzymanie zieleni w miastach i gminach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</si>
  <si>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</si>
  <si>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</si>
  <si>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</si>
  <si>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</si>
  <si>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</si>
  <si>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</si>
  <si>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</si>
  <si>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</si>
  <si>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</si>
  <si>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</si>
  <si>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</si>
  <si>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</si>
  <si>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</si>
  <si>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</si>
  <si>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>4260</t>
  </si>
  <si>
    <t>Zakup energii</t>
  </si>
  <si>
    <t>4270</t>
  </si>
  <si>
    <t>Zakup usług remontowych</t>
  </si>
  <si>
    <t>4300</t>
  </si>
  <si>
    <t>Zakup usług pozostałych</t>
  </si>
  <si>
    <t>6059</t>
  </si>
  <si>
    <t>Wydatki   inwestycyjne jednostek budżetowych</t>
  </si>
  <si>
    <t>90095</t>
  </si>
  <si>
    <t>Pozostała działalność</t>
  </si>
  <si>
    <t>4170</t>
  </si>
  <si>
    <t>Wynagrodzenia bezosobowe</t>
  </si>
  <si>
    <t>4260</t>
  </si>
  <si>
    <t>Zakup energii</t>
  </si>
  <si>
    <t>4300</t>
  </si>
  <si>
    <t>Zakup usług pozostałych</t>
  </si>
  <si>
    <t>4430</t>
  </si>
  <si>
    <t>Różne opłaty i składki</t>
  </si>
  <si>
    <t>921</t>
  </si>
  <si>
    <t>KULTURA I OCHRONA DZIEDZICTWA NARODOWEGO</t>
  </si>
  <si>
    <t>92109</t>
  </si>
  <si>
    <t>Domy i ośrodki kultury, świetlice i kluby</t>
  </si>
  <si>
    <t>92116</t>
  </si>
  <si>
    <t>Bibloteki</t>
  </si>
  <si>
    <t>2480</t>
  </si>
  <si>
    <t>Dotacja podmiotowa z budżetu dla samorządowej instyt.kultury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</si>
  <si>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</si>
  <si>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</si>
  <si>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</si>
  <si>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</si>
  <si>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4270</t>
  </si>
  <si>
    <t>Zakup usług remontowych</t>
  </si>
  <si>
    <t>6050</t>
  </si>
  <si>
    <t>Wydatki   inwestycyjne jednostek budżetowych</t>
  </si>
  <si>
    <t>926</t>
  </si>
  <si>
    <t>KULTURA FIZYCZNA I SPORT</t>
  </si>
  <si>
    <t>92601</t>
  </si>
  <si>
    <t>Obiekty sportowe</t>
  </si>
  <si>
    <t>6058</t>
  </si>
  <si>
    <t>Wydatki inwestycyjne jednostek budżetowych</t>
  </si>
  <si>
    <t>6059</t>
  </si>
  <si>
    <t>Wydatki inwestycyjne jednostek budżetowych</t>
  </si>
  <si>
    <t>92695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</si>
  <si>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</si>
  <si>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</si>
  <si>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</si>
  <si>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</si>
  <si>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</si>
  <si>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</si>
  <si>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</si>
  <si>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4300</t>
  </si>
  <si>
    <t>Zakup usług pozostałych</t>
  </si>
  <si>
    <t>RAZEM</t>
  </si>
  <si>
    <t>-</t>
  </si>
  <si>
    <t xml:space="preserve">Sporzadziła: M.Wróbel </t>
  </si>
  <si>
    <t>Plan po zmianach na 2009 rok</t>
  </si>
  <si>
    <t>Wykonanie za I półrocze roku 2009</t>
  </si>
  <si>
    <t>01095</t>
  </si>
  <si>
    <t>Pozoastała działalność</t>
  </si>
  <si>
    <t>4530</t>
  </si>
  <si>
    <t>Podatek od towarów i usług VAT</t>
  </si>
  <si>
    <t>Podatek od towarów i usług  VAT</t>
  </si>
  <si>
    <t>4980</t>
  </si>
  <si>
    <t>Zwroty dotyczące rozliczeń z Komisją Europejską</t>
  </si>
  <si>
    <t>Zakup materiałów papierniczych do sprzętu drukarskiego                         i urządzeń kserograficznych</t>
  </si>
  <si>
    <t>Zakup materiałów papierniczych do sprzętu drukarskiego                        i urządzeń kserograficznych</t>
  </si>
  <si>
    <t>6069</t>
  </si>
  <si>
    <t>Nagrody o charakterze szczególnym nie zaliczane do wynagrodzeń</t>
  </si>
  <si>
    <t>75113</t>
  </si>
  <si>
    <t>Wybory do Parlamentu Europejskiego</t>
  </si>
  <si>
    <t>Komendy Powiatowe Policji</t>
  </si>
  <si>
    <t>Rozliczenia z tytułu poręczeń i gwarancji udzielonych przez Skarb Państwa lub jednostkę samorządu terytorialnego</t>
  </si>
  <si>
    <t>Wypłaty z tytułu poręczeń i gwarancji</t>
  </si>
  <si>
    <t>Zakup materiałów papierniczych do sprzętu drukarskiego                            i urządzeń kserograficznych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</si>
  <si>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</si>
  <si>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</si>
  <si>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</si>
  <si>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 iepublicznej jednostki systemu oświaty</t>
  </si>
  <si>
    <t>Zakup materiałów papierniczych do sprzętu drukarskiego                             i urządzeń kserograficznych</t>
  </si>
  <si>
    <t>Programy polityki zdrowotnej</t>
  </si>
  <si>
    <t>Domy pomocy społecznej</t>
  </si>
  <si>
    <t>Zakup usług przez jednostki samorzadu terytrialonego od innych jednostek samorządu terytorialnego</t>
  </si>
  <si>
    <t>WYDATKI I PÓŁROCZE 09.xls — raport zgodności</t>
  </si>
  <si>
    <t>Uruchom na: 2009-08-17 12:19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</si>
  <si>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</si>
  <si>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</si>
  <si>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</si>
  <si>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</si>
  <si>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r>
      <rPr>
        <b/>
        <sz val="22"/>
        <rFont val="Times New Roman"/>
        <family val="0"/>
      </rPr>
      <t>Wykonanie planu wydatków  Gminy Jedlina-Zdrój za I półrocze roku 2009</t>
    </r>
    <r>
      <rPr>
        <b/>
        <sz val="18"/>
        <rFont val="Times New Roman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</si>
</sst>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  <numFmt numFmtId="166" formatCode="#,##0.00_ ;\-#,##0.00\ "/>
  </numFmts>
  <fonts count="43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5" fillId="34" borderId="10" xfId="52" applyNumberFormat="1" applyFont="1" applyFill="1" applyBorder="1" applyAlignment="1" applyProtection="1">
      <alignment horizontal="center" vertical="center"/>
      <protection/>
    </xf>
    <xf numFmtId="10" fontId="5" fillId="33" borderId="11" xfId="0" applyNumberFormat="1" applyFont="1" applyFill="1" applyBorder="1" applyAlignment="1">
      <alignment horizontal="center" vertical="center"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9" fontId="0" fillId="0" borderId="10" xfId="52" applyFont="1" applyFill="1" applyBorder="1" applyAlignment="1" applyProtection="1">
      <alignment horizontal="center" vertical="center"/>
      <protection/>
    </xf>
    <xf numFmtId="10" fontId="5" fillId="33" borderId="11" xfId="52" applyNumberFormat="1" applyFont="1" applyFill="1" applyBorder="1" applyAlignment="1" applyProtection="1">
      <alignment horizontal="center" vertical="center"/>
      <protection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165" fontId="3" fillId="0" borderId="11" xfId="52" applyNumberFormat="1" applyFont="1" applyFill="1" applyBorder="1" applyAlignment="1" applyProtection="1">
      <alignment horizontal="center" vertical="center"/>
      <protection/>
    </xf>
    <xf numFmtId="9" fontId="3" fillId="0" borderId="10" xfId="52" applyFont="1" applyFill="1" applyBorder="1" applyAlignment="1" applyProtection="1">
      <alignment horizontal="center" vertical="center"/>
      <protection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2" xfId="52" applyNumberFormat="1" applyFont="1" applyFill="1" applyBorder="1" applyAlignment="1" applyProtection="1">
      <alignment horizontal="center" vertical="center"/>
      <protection/>
    </xf>
    <xf numFmtId="10" fontId="3" fillId="0" borderId="13" xfId="52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 horizontal="center" vertical="center"/>
    </xf>
    <xf numFmtId="10" fontId="7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10" fontId="3" fillId="0" borderId="15" xfId="52" applyNumberFormat="1" applyFont="1" applyFill="1" applyBorder="1" applyAlignment="1" applyProtection="1">
      <alignment horizontal="center" vertical="center"/>
      <protection/>
    </xf>
    <xf numFmtId="10" fontId="3" fillId="0" borderId="16" xfId="52" applyNumberFormat="1" applyFont="1" applyFill="1" applyBorder="1" applyAlignment="1" applyProtection="1">
      <alignment horizontal="center" vertical="center"/>
      <protection/>
    </xf>
    <xf numFmtId="10" fontId="3" fillId="0" borderId="17" xfId="52" applyNumberFormat="1" applyFont="1" applyFill="1" applyBorder="1" applyAlignment="1" applyProtection="1">
      <alignment horizontal="center" vertical="center"/>
      <protection/>
    </xf>
    <xf numFmtId="10" fontId="5" fillId="0" borderId="17" xfId="52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top"/>
    </xf>
    <xf numFmtId="10" fontId="3" fillId="35" borderId="11" xfId="52" applyNumberFormat="1" applyFont="1" applyFill="1" applyBorder="1" applyAlignment="1" applyProtection="1">
      <alignment horizontal="center" vertical="center"/>
      <protection/>
    </xf>
    <xf numFmtId="10" fontId="5" fillId="35" borderId="10" xfId="52" applyNumberFormat="1" applyFont="1" applyFill="1" applyBorder="1" applyAlignment="1" applyProtection="1">
      <alignment horizontal="center" vertical="center"/>
      <protection/>
    </xf>
    <xf numFmtId="10" fontId="5" fillId="35" borderId="11" xfId="0" applyNumberFormat="1" applyFont="1" applyFill="1" applyBorder="1" applyAlignment="1">
      <alignment horizontal="center" vertical="center"/>
    </xf>
    <xf numFmtId="10" fontId="5" fillId="35" borderId="11" xfId="52" applyNumberFormat="1" applyFont="1" applyFill="1" applyBorder="1" applyAlignment="1" applyProtection="1">
      <alignment horizontal="center" vertical="center"/>
      <protection/>
    </xf>
    <xf numFmtId="10" fontId="3" fillId="35" borderId="10" xfId="52" applyNumberFormat="1" applyFont="1" applyFill="1" applyBorder="1" applyAlignment="1" applyProtection="1">
      <alignment horizontal="center" vertical="center"/>
      <protection/>
    </xf>
    <xf numFmtId="10" fontId="3" fillId="35" borderId="11" xfId="52" applyNumberFormat="1" applyFont="1" applyFill="1" applyBorder="1" applyAlignment="1" applyProtection="1">
      <alignment horizontal="center" vertical="center"/>
      <protection/>
    </xf>
    <xf numFmtId="10" fontId="4" fillId="35" borderId="18" xfId="52" applyNumberFormat="1" applyFont="1" applyFill="1" applyBorder="1" applyAlignment="1" applyProtection="1">
      <alignment horizontal="center" vertical="center"/>
      <protection/>
    </xf>
    <xf numFmtId="10" fontId="4" fillId="35" borderId="19" xfId="52" applyNumberFormat="1" applyFont="1" applyFill="1" applyBorder="1" applyAlignment="1" applyProtection="1">
      <alignment horizontal="center" vertical="center"/>
      <protection/>
    </xf>
    <xf numFmtId="10" fontId="3" fillId="35" borderId="18" xfId="52" applyNumberFormat="1" applyFont="1" applyFill="1" applyBorder="1" applyAlignment="1" applyProtection="1">
      <alignment horizontal="center" vertical="center"/>
      <protection/>
    </xf>
    <xf numFmtId="10" fontId="3" fillId="35" borderId="19" xfId="52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/>
    </xf>
    <xf numFmtId="9" fontId="3" fillId="35" borderId="11" xfId="52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0" fontId="6" fillId="35" borderId="11" xfId="52" applyNumberFormat="1" applyFont="1" applyFill="1" applyBorder="1" applyAlignment="1" applyProtection="1">
      <alignment horizontal="center" vertical="center"/>
      <protection/>
    </xf>
    <xf numFmtId="10" fontId="3" fillId="35" borderId="12" xfId="52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top"/>
    </xf>
    <xf numFmtId="10" fontId="6" fillId="36" borderId="11" xfId="52" applyNumberFormat="1" applyFont="1" applyFill="1" applyBorder="1" applyAlignment="1" applyProtection="1">
      <alignment horizontal="center" vertical="center"/>
      <protection/>
    </xf>
    <xf numFmtId="10" fontId="3" fillId="36" borderId="11" xfId="52" applyNumberFormat="1" applyFont="1" applyFill="1" applyBorder="1" applyAlignment="1" applyProtection="1">
      <alignment horizontal="center" vertical="center"/>
      <protection/>
    </xf>
    <xf numFmtId="49" fontId="3" fillId="35" borderId="11" xfId="52" applyNumberFormat="1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/>
    </xf>
    <xf numFmtId="49" fontId="3" fillId="0" borderId="13" xfId="52" applyNumberFormat="1" applyFont="1" applyFill="1" applyBorder="1" applyAlignment="1" applyProtection="1">
      <alignment horizontal="center" vertical="center"/>
      <protection/>
    </xf>
    <xf numFmtId="49" fontId="6" fillId="0" borderId="11" xfId="52" applyNumberFormat="1" applyFont="1" applyFill="1" applyBorder="1" applyAlignment="1" applyProtection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3" fillId="35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36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49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9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top"/>
    </xf>
    <xf numFmtId="49" fontId="3" fillId="0" borderId="23" xfId="0" applyNumberFormat="1" applyFont="1" applyBorder="1" applyAlignment="1">
      <alignment horizontal="right" vertical="top"/>
    </xf>
    <xf numFmtId="49" fontId="3" fillId="0" borderId="24" xfId="0" applyNumberFormat="1" applyFont="1" applyBorder="1" applyAlignment="1">
      <alignment horizontal="right" vertical="top"/>
    </xf>
    <xf numFmtId="49" fontId="3" fillId="0" borderId="25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49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49" fontId="7" fillId="0" borderId="13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4" fillId="35" borderId="23" xfId="0" applyNumberFormat="1" applyFont="1" applyFill="1" applyBorder="1" applyAlignment="1">
      <alignment horizontal="center" vertical="top"/>
    </xf>
    <xf numFmtId="49" fontId="4" fillId="35" borderId="24" xfId="0" applyNumberFormat="1" applyFont="1" applyFill="1" applyBorder="1" applyAlignment="1">
      <alignment horizontal="center" vertical="top"/>
    </xf>
    <xf numFmtId="49" fontId="4" fillId="35" borderId="25" xfId="0" applyNumberFormat="1" applyFont="1" applyFill="1" applyBorder="1" applyAlignment="1">
      <alignment horizontal="center" vertical="top"/>
    </xf>
    <xf numFmtId="0" fontId="4" fillId="35" borderId="23" xfId="0" applyFont="1" applyFill="1" applyBorder="1" applyAlignment="1">
      <alignment horizontal="left" vertical="top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4" fillId="35" borderId="23" xfId="0" applyFont="1" applyFill="1" applyBorder="1" applyAlignment="1">
      <alignment horizontal="left" vertical="top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justify" vertical="center"/>
    </xf>
    <xf numFmtId="0" fontId="3" fillId="0" borderId="24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384"/>
  <sheetViews>
    <sheetView tabSelected="1" view="pageLayout" workbookViewId="0" topLeftCell="A1">
      <selection activeCell="B5" sqref="B5:N11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131" t="s">
        <v>651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2:14" ht="12.75" customHeight="1" hidden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2:14" ht="12.75" customHeight="1" hidden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2:14" ht="12.7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2:14" ht="12.7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ht="12.75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2:14" ht="12.7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2:15" ht="46.5" customHeight="1">
      <c r="B12" s="132" t="s">
        <v>0</v>
      </c>
      <c r="C12" s="132"/>
      <c r="D12" s="132"/>
      <c r="E12" s="132" t="s">
        <v>1</v>
      </c>
      <c r="F12" s="132"/>
      <c r="G12" s="132"/>
      <c r="H12" s="3"/>
      <c r="I12" s="128" t="s">
        <v>2</v>
      </c>
      <c r="J12" s="128" t="s">
        <v>618</v>
      </c>
      <c r="K12" s="128" t="s">
        <v>619</v>
      </c>
      <c r="L12" s="129" t="s">
        <v>3</v>
      </c>
      <c r="M12" s="128" t="s">
        <v>4</v>
      </c>
      <c r="N12" s="4"/>
      <c r="O12" s="5"/>
    </row>
    <row r="13" spans="2:15" ht="12.75">
      <c r="B13" s="2" t="s">
        <v>5</v>
      </c>
      <c r="C13" s="2" t="s">
        <v>6</v>
      </c>
      <c r="D13" s="6" t="s">
        <v>7</v>
      </c>
      <c r="E13" s="132"/>
      <c r="F13" s="132"/>
      <c r="G13" s="132"/>
      <c r="H13" s="3"/>
      <c r="I13" s="128"/>
      <c r="J13" s="128"/>
      <c r="K13" s="128"/>
      <c r="L13" s="129"/>
      <c r="M13" s="128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130">
        <v>4</v>
      </c>
      <c r="F14" s="130"/>
      <c r="G14" s="130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12.75">
      <c r="B15" s="104" t="s">
        <v>8</v>
      </c>
      <c r="C15" s="104"/>
      <c r="D15" s="104"/>
      <c r="E15" s="105" t="s">
        <v>9</v>
      </c>
      <c r="F15" s="105"/>
      <c r="G15" s="105"/>
      <c r="H15" s="4"/>
      <c r="I15" s="75">
        <f>SUM(I18,I16)</f>
        <v>81.17</v>
      </c>
      <c r="J15" s="75">
        <f>SUM(J18,J16)</f>
        <v>806.79</v>
      </c>
      <c r="K15" s="75">
        <f>SUM(K18,K16)</f>
        <v>762.75</v>
      </c>
      <c r="L15" s="10">
        <f aca="true" t="shared" si="0" ref="L15:L36">K15/J15</f>
        <v>0.9454133045773994</v>
      </c>
      <c r="M15" s="11">
        <f>K15/K380</f>
        <v>0.00012638609611701797</v>
      </c>
    </row>
    <row r="16" spans="2:13" ht="12.75">
      <c r="B16" s="87" t="s">
        <v>10</v>
      </c>
      <c r="C16" s="87"/>
      <c r="D16" s="87"/>
      <c r="E16" s="103" t="s">
        <v>11</v>
      </c>
      <c r="F16" s="103"/>
      <c r="G16" s="103"/>
      <c r="H16" s="7"/>
      <c r="I16" s="76">
        <f>SUM(I17)</f>
        <v>81.17</v>
      </c>
      <c r="J16" s="76">
        <f>SUM(J17)</f>
        <v>150</v>
      </c>
      <c r="K16" s="76">
        <f>SUM(K17)</f>
        <v>105.96</v>
      </c>
      <c r="L16" s="43">
        <f t="shared" si="0"/>
        <v>0.7063999999999999</v>
      </c>
      <c r="M16" s="44">
        <f>K16/K380</f>
        <v>1.755735266412222E-05</v>
      </c>
    </row>
    <row r="17" spans="2:13" ht="30.75" customHeight="1">
      <c r="B17" s="84" t="s">
        <v>12</v>
      </c>
      <c r="C17" s="84"/>
      <c r="D17" s="84"/>
      <c r="E17" s="91" t="s">
        <v>13</v>
      </c>
      <c r="F17" s="91"/>
      <c r="G17" s="91"/>
      <c r="H17" s="13"/>
      <c r="I17" s="77">
        <v>81.17</v>
      </c>
      <c r="J17" s="77">
        <v>150</v>
      </c>
      <c r="K17" s="77">
        <v>105.96</v>
      </c>
      <c r="L17" s="12">
        <f t="shared" si="0"/>
        <v>0.7063999999999999</v>
      </c>
      <c r="M17" s="14">
        <f>K17/K380</f>
        <v>1.755735266412222E-05</v>
      </c>
    </row>
    <row r="18" spans="2:13" ht="15" customHeight="1">
      <c r="B18" s="102" t="s">
        <v>620</v>
      </c>
      <c r="C18" s="87"/>
      <c r="D18" s="87"/>
      <c r="E18" s="103" t="s">
        <v>621</v>
      </c>
      <c r="F18" s="103"/>
      <c r="G18" s="103"/>
      <c r="H18" s="41"/>
      <c r="I18" s="76">
        <v>0</v>
      </c>
      <c r="J18" s="76">
        <f>SUM(J19:J20)</f>
        <v>656.79</v>
      </c>
      <c r="K18" s="76">
        <f>SUM(K19:K20)</f>
        <v>656.79</v>
      </c>
      <c r="L18" s="45">
        <f>K18/J18</f>
        <v>1</v>
      </c>
      <c r="M18" s="45">
        <f>SUM(K18/K380)</f>
        <v>0.00010882874345289575</v>
      </c>
    </row>
    <row r="19" spans="2:13" ht="15" customHeight="1">
      <c r="B19" s="84" t="s">
        <v>19</v>
      </c>
      <c r="C19" s="84"/>
      <c r="D19" s="84"/>
      <c r="E19" s="85" t="s">
        <v>20</v>
      </c>
      <c r="F19" s="85"/>
      <c r="G19" s="85"/>
      <c r="H19" s="13"/>
      <c r="I19" s="77">
        <v>0</v>
      </c>
      <c r="J19" s="77">
        <v>12.89</v>
      </c>
      <c r="K19" s="77">
        <v>12.89</v>
      </c>
      <c r="L19" s="12">
        <f>K19/J19</f>
        <v>1</v>
      </c>
      <c r="M19" s="16">
        <f>K19/K380</f>
        <v>2.1358463178608478E-06</v>
      </c>
    </row>
    <row r="20" spans="2:13" ht="17.25" customHeight="1">
      <c r="B20" s="84" t="s">
        <v>21</v>
      </c>
      <c r="C20" s="84"/>
      <c r="D20" s="84"/>
      <c r="E20" s="85" t="s">
        <v>22</v>
      </c>
      <c r="F20" s="85"/>
      <c r="G20" s="85"/>
      <c r="H20" s="13"/>
      <c r="I20" s="77">
        <v>0</v>
      </c>
      <c r="J20" s="77">
        <v>643.9</v>
      </c>
      <c r="K20" s="77">
        <v>643.9</v>
      </c>
      <c r="L20" s="12">
        <f>K20/J20</f>
        <v>1</v>
      </c>
      <c r="M20" s="12">
        <f>K20/K380</f>
        <v>0.0001066928971350349</v>
      </c>
    </row>
    <row r="21" spans="2:13" ht="13.5" customHeight="1">
      <c r="B21" s="104" t="s">
        <v>15</v>
      </c>
      <c r="C21" s="104"/>
      <c r="D21" s="104"/>
      <c r="E21" s="105" t="s">
        <v>16</v>
      </c>
      <c r="F21" s="105"/>
      <c r="G21" s="105"/>
      <c r="H21" s="4"/>
      <c r="I21" s="75">
        <f>SUM(I22)</f>
        <v>3307.31</v>
      </c>
      <c r="J21" s="75">
        <f>SUM(J22)</f>
        <v>9000</v>
      </c>
      <c r="K21" s="75">
        <f>SUM(K22)</f>
        <v>3129.02</v>
      </c>
      <c r="L21" s="15">
        <f t="shared" si="0"/>
        <v>0.34766888888888886</v>
      </c>
      <c r="M21" s="11">
        <f>K21/K380</f>
        <v>0.0005184721369676454</v>
      </c>
    </row>
    <row r="22" spans="2:13" ht="13.5" customHeight="1">
      <c r="B22" s="87" t="s">
        <v>17</v>
      </c>
      <c r="C22" s="87"/>
      <c r="D22" s="87"/>
      <c r="E22" s="103" t="s">
        <v>18</v>
      </c>
      <c r="F22" s="103"/>
      <c r="G22" s="103"/>
      <c r="H22" s="41"/>
      <c r="I22" s="76">
        <f>SUM(I23:I24)</f>
        <v>3307.31</v>
      </c>
      <c r="J22" s="76">
        <f>SUM(J23:J24)</f>
        <v>9000</v>
      </c>
      <c r="K22" s="76">
        <f>SUM(K23:K24)</f>
        <v>3129.02</v>
      </c>
      <c r="L22" s="45">
        <f t="shared" si="0"/>
        <v>0.34766888888888886</v>
      </c>
      <c r="M22" s="45">
        <f>K22/K380</f>
        <v>0.0005184721369676454</v>
      </c>
    </row>
    <row r="23" spans="2:13" ht="13.5" customHeight="1">
      <c r="B23" s="84" t="s">
        <v>19</v>
      </c>
      <c r="C23" s="84"/>
      <c r="D23" s="84"/>
      <c r="E23" s="85" t="s">
        <v>20</v>
      </c>
      <c r="F23" s="85"/>
      <c r="G23" s="85"/>
      <c r="H23" s="13"/>
      <c r="I23" s="77">
        <v>3038.38</v>
      </c>
      <c r="J23" s="77">
        <v>5000</v>
      </c>
      <c r="K23" s="77">
        <v>3129.02</v>
      </c>
      <c r="L23" s="12">
        <f t="shared" si="0"/>
        <v>0.625804</v>
      </c>
      <c r="M23" s="16">
        <f>K23/K380</f>
        <v>0.0005184721369676454</v>
      </c>
    </row>
    <row r="24" spans="2:13" ht="12.75">
      <c r="B24" s="84" t="s">
        <v>21</v>
      </c>
      <c r="C24" s="84"/>
      <c r="D24" s="84"/>
      <c r="E24" s="85" t="s">
        <v>22</v>
      </c>
      <c r="F24" s="85"/>
      <c r="G24" s="85"/>
      <c r="H24" s="13"/>
      <c r="I24" s="77">
        <v>268.93</v>
      </c>
      <c r="J24" s="77">
        <v>4000</v>
      </c>
      <c r="K24" s="77">
        <v>0</v>
      </c>
      <c r="L24" s="12">
        <f t="shared" si="0"/>
        <v>0</v>
      </c>
      <c r="M24" s="12">
        <f>K24/K380</f>
        <v>0</v>
      </c>
    </row>
    <row r="25" spans="2:13" ht="12.75">
      <c r="B25" s="104" t="s">
        <v>23</v>
      </c>
      <c r="C25" s="104"/>
      <c r="D25" s="104"/>
      <c r="E25" s="105" t="s">
        <v>24</v>
      </c>
      <c r="F25" s="105"/>
      <c r="G25" s="105"/>
      <c r="H25" s="4"/>
      <c r="I25" s="75">
        <f>SUM(I26)</f>
        <v>651.28</v>
      </c>
      <c r="J25" s="75">
        <f>SUM(J26)</f>
        <v>4700</v>
      </c>
      <c r="K25" s="75">
        <f>SUM(K26)</f>
        <v>2936.98</v>
      </c>
      <c r="L25" s="15">
        <f t="shared" si="0"/>
        <v>0.6248893617021276</v>
      </c>
      <c r="M25" s="11">
        <f>K25/K380</f>
        <v>0.0004866515064880491</v>
      </c>
    </row>
    <row r="26" spans="2:13" ht="12.75">
      <c r="B26" s="87" t="s">
        <v>25</v>
      </c>
      <c r="C26" s="87"/>
      <c r="D26" s="87"/>
      <c r="E26" s="103" t="s">
        <v>26</v>
      </c>
      <c r="F26" s="103"/>
      <c r="G26" s="103"/>
      <c r="H26" s="41"/>
      <c r="I26" s="76">
        <f>SUM(I27:I29)</f>
        <v>651.28</v>
      </c>
      <c r="J26" s="76">
        <f>SUM(J27:J29)</f>
        <v>4700</v>
      </c>
      <c r="K26" s="76">
        <f>SUM(K27:K29)</f>
        <v>2936.98</v>
      </c>
      <c r="L26" s="45">
        <f t="shared" si="0"/>
        <v>0.6248893617021276</v>
      </c>
      <c r="M26" s="45">
        <f>K26/K380</f>
        <v>0.0004866515064880491</v>
      </c>
    </row>
    <row r="27" spans="2:13" ht="13.5" customHeight="1">
      <c r="B27" s="96" t="s">
        <v>45</v>
      </c>
      <c r="C27" s="97"/>
      <c r="D27" s="98"/>
      <c r="E27" s="99" t="s">
        <v>46</v>
      </c>
      <c r="F27" s="100"/>
      <c r="G27" s="101"/>
      <c r="H27" s="7"/>
      <c r="I27" s="77">
        <v>0</v>
      </c>
      <c r="J27" s="77">
        <v>1200</v>
      </c>
      <c r="K27" s="77">
        <v>1200</v>
      </c>
      <c r="L27" s="16">
        <f>K27/J27</f>
        <v>1</v>
      </c>
      <c r="M27" s="16">
        <f>K27/K380</f>
        <v>0.00019883751601497418</v>
      </c>
    </row>
    <row r="28" spans="2:13" ht="12.75">
      <c r="B28" s="84" t="s">
        <v>27</v>
      </c>
      <c r="C28" s="84"/>
      <c r="D28" s="84"/>
      <c r="E28" s="85" t="s">
        <v>28</v>
      </c>
      <c r="F28" s="85"/>
      <c r="G28" s="85"/>
      <c r="H28" s="13"/>
      <c r="I28" s="77">
        <v>0</v>
      </c>
      <c r="J28" s="77">
        <v>1500</v>
      </c>
      <c r="K28" s="77">
        <v>0</v>
      </c>
      <c r="L28" s="12">
        <f t="shared" si="0"/>
        <v>0</v>
      </c>
      <c r="M28" s="12">
        <f>K28/K380</f>
        <v>0</v>
      </c>
    </row>
    <row r="29" spans="2:13" ht="12.75">
      <c r="B29" s="84" t="s">
        <v>29</v>
      </c>
      <c r="C29" s="84"/>
      <c r="D29" s="84"/>
      <c r="E29" s="85" t="s">
        <v>30</v>
      </c>
      <c r="F29" s="85"/>
      <c r="G29" s="85"/>
      <c r="H29" s="13"/>
      <c r="I29" s="77">
        <v>651.28</v>
      </c>
      <c r="J29" s="77">
        <v>2000</v>
      </c>
      <c r="K29" s="77">
        <v>1736.98</v>
      </c>
      <c r="L29" s="12">
        <f t="shared" si="0"/>
        <v>0.86849</v>
      </c>
      <c r="M29" s="12">
        <f>K29/K380</f>
        <v>0.0002878139904730749</v>
      </c>
    </row>
    <row r="30" spans="2:13" ht="12.75">
      <c r="B30" s="104" t="s">
        <v>31</v>
      </c>
      <c r="C30" s="104"/>
      <c r="D30" s="104"/>
      <c r="E30" s="105" t="s">
        <v>32</v>
      </c>
      <c r="F30" s="105"/>
      <c r="G30" s="105"/>
      <c r="H30" s="4"/>
      <c r="I30" s="75">
        <f>SUM(I32:I44)</f>
        <v>133927.19999999998</v>
      </c>
      <c r="J30" s="75">
        <f>SUM(J31)</f>
        <v>4116000</v>
      </c>
      <c r="K30" s="75">
        <f>SUM(K31)</f>
        <v>190197.32</v>
      </c>
      <c r="L30" s="15">
        <f t="shared" si="0"/>
        <v>0.04620926141885326</v>
      </c>
      <c r="M30" s="15"/>
    </row>
    <row r="31" spans="2:13" ht="12.75">
      <c r="B31" s="87" t="s">
        <v>33</v>
      </c>
      <c r="C31" s="87"/>
      <c r="D31" s="87"/>
      <c r="E31" s="103" t="s">
        <v>34</v>
      </c>
      <c r="F31" s="103"/>
      <c r="G31" s="103"/>
      <c r="H31" s="41"/>
      <c r="I31" s="76">
        <f>SUM(I32:I44)</f>
        <v>133927.19999999998</v>
      </c>
      <c r="J31" s="76">
        <f>SUM(J32:J44)</f>
        <v>4116000</v>
      </c>
      <c r="K31" s="76">
        <f>SUM(K32:K44)</f>
        <v>190197.32</v>
      </c>
      <c r="L31" s="42">
        <f t="shared" si="0"/>
        <v>0.04620926141885326</v>
      </c>
      <c r="M31" s="42">
        <f>K31/K380</f>
        <v>0.031515302217920975</v>
      </c>
    </row>
    <row r="32" spans="2:13" ht="12.75">
      <c r="B32" s="84" t="s">
        <v>35</v>
      </c>
      <c r="C32" s="84"/>
      <c r="D32" s="84"/>
      <c r="E32" s="85" t="s">
        <v>36</v>
      </c>
      <c r="F32" s="85"/>
      <c r="G32" s="85"/>
      <c r="H32" s="13"/>
      <c r="I32" s="77">
        <v>418.5</v>
      </c>
      <c r="J32" s="77">
        <v>2000</v>
      </c>
      <c r="K32" s="77">
        <v>0</v>
      </c>
      <c r="L32" s="12">
        <f t="shared" si="0"/>
        <v>0</v>
      </c>
      <c r="M32" s="17">
        <f>K32/K380</f>
        <v>0</v>
      </c>
    </row>
    <row r="33" spans="2:13" ht="12.75">
      <c r="B33" s="84" t="s">
        <v>37</v>
      </c>
      <c r="C33" s="84"/>
      <c r="D33" s="84"/>
      <c r="E33" s="85" t="s">
        <v>38</v>
      </c>
      <c r="F33" s="85"/>
      <c r="G33" s="85"/>
      <c r="H33" s="13"/>
      <c r="I33" s="77">
        <v>9721.03</v>
      </c>
      <c r="J33" s="77">
        <v>15000</v>
      </c>
      <c r="K33" s="77">
        <v>1247.93</v>
      </c>
      <c r="L33" s="12">
        <f t="shared" si="0"/>
        <v>0.08319533333333334</v>
      </c>
      <c r="M33" s="17">
        <f>K33/K380</f>
        <v>0.00020677941780047229</v>
      </c>
    </row>
    <row r="34" spans="2:13" ht="12.75">
      <c r="B34" s="84" t="s">
        <v>39</v>
      </c>
      <c r="C34" s="84"/>
      <c r="D34" s="84"/>
      <c r="E34" s="85" t="s">
        <v>40</v>
      </c>
      <c r="F34" s="85"/>
      <c r="G34" s="85"/>
      <c r="H34" s="13"/>
      <c r="I34" s="77">
        <v>0</v>
      </c>
      <c r="J34" s="77">
        <v>4000</v>
      </c>
      <c r="K34" s="77">
        <v>3590.43</v>
      </c>
      <c r="L34" s="12">
        <f t="shared" si="0"/>
        <v>0.8976075</v>
      </c>
      <c r="M34" s="17">
        <f>K34/K380</f>
        <v>0.0005949268188547031</v>
      </c>
    </row>
    <row r="35" spans="2:13" ht="12.75">
      <c r="B35" s="84" t="s">
        <v>41</v>
      </c>
      <c r="C35" s="84"/>
      <c r="D35" s="84"/>
      <c r="E35" s="85" t="s">
        <v>42</v>
      </c>
      <c r="F35" s="85"/>
      <c r="G35" s="85"/>
      <c r="H35" s="13"/>
      <c r="I35" s="77">
        <v>1348.72</v>
      </c>
      <c r="J35" s="77">
        <v>2370</v>
      </c>
      <c r="K35" s="77">
        <v>574.83</v>
      </c>
      <c r="L35" s="12">
        <f t="shared" si="0"/>
        <v>0.24254430379746836</v>
      </c>
      <c r="M35" s="17">
        <f>K35/K380</f>
        <v>9.524814110907301E-05</v>
      </c>
    </row>
    <row r="36" spans="2:13" ht="12.75">
      <c r="B36" s="84" t="s">
        <v>43</v>
      </c>
      <c r="C36" s="84"/>
      <c r="D36" s="84"/>
      <c r="E36" s="85" t="s">
        <v>44</v>
      </c>
      <c r="F36" s="85"/>
      <c r="G36" s="85"/>
      <c r="H36" s="13"/>
      <c r="I36" s="77">
        <v>217.55</v>
      </c>
      <c r="J36" s="77">
        <v>1000</v>
      </c>
      <c r="K36" s="77">
        <v>557.43</v>
      </c>
      <c r="L36" s="12">
        <f t="shared" si="0"/>
        <v>0.55743</v>
      </c>
      <c r="M36" s="17">
        <f>K36/K380</f>
        <v>9.236499712685588E-05</v>
      </c>
    </row>
    <row r="37" spans="2:13" ht="12.75">
      <c r="B37" s="84" t="s">
        <v>45</v>
      </c>
      <c r="C37" s="84"/>
      <c r="D37" s="84"/>
      <c r="E37" s="85" t="s">
        <v>46</v>
      </c>
      <c r="F37" s="85"/>
      <c r="G37" s="85"/>
      <c r="H37" s="13"/>
      <c r="I37" s="77">
        <v>835</v>
      </c>
      <c r="J37" s="77">
        <v>2300</v>
      </c>
      <c r="K37" s="77">
        <v>700</v>
      </c>
      <c r="L37" s="18">
        <v>0</v>
      </c>
      <c r="M37" s="17">
        <f>K37/K380</f>
        <v>0.00011598855100873494</v>
      </c>
    </row>
    <row r="38" spans="2:13" ht="12.75">
      <c r="B38" s="84" t="s">
        <v>47</v>
      </c>
      <c r="C38" s="84"/>
      <c r="D38" s="84"/>
      <c r="E38" s="85" t="s">
        <v>48</v>
      </c>
      <c r="F38" s="85"/>
      <c r="G38" s="85"/>
      <c r="H38" s="13"/>
      <c r="I38" s="77">
        <v>1814.22</v>
      </c>
      <c r="J38" s="77">
        <v>13400</v>
      </c>
      <c r="K38" s="77">
        <v>750.73</v>
      </c>
      <c r="L38" s="12">
        <f>K38/J38</f>
        <v>0.056024626865671646</v>
      </c>
      <c r="M38" s="17">
        <f>K38/K380</f>
        <v>0.000124394406998268</v>
      </c>
    </row>
    <row r="39" spans="2:13" ht="12.75">
      <c r="B39" s="84" t="s">
        <v>49</v>
      </c>
      <c r="C39" s="84"/>
      <c r="D39" s="84"/>
      <c r="E39" s="85" t="s">
        <v>50</v>
      </c>
      <c r="F39" s="85"/>
      <c r="G39" s="85"/>
      <c r="H39" s="13"/>
      <c r="I39" s="77">
        <v>15000</v>
      </c>
      <c r="J39" s="77">
        <v>100000</v>
      </c>
      <c r="K39" s="77">
        <v>200</v>
      </c>
      <c r="L39" s="12">
        <f>K39/J39</f>
        <v>0.002</v>
      </c>
      <c r="M39" s="17">
        <f>K39/K380</f>
        <v>3.3139586002495697E-05</v>
      </c>
    </row>
    <row r="40" spans="2:13" ht="12.75">
      <c r="B40" s="84" t="s">
        <v>51</v>
      </c>
      <c r="C40" s="84"/>
      <c r="D40" s="84"/>
      <c r="E40" s="85" t="s">
        <v>52</v>
      </c>
      <c r="F40" s="85"/>
      <c r="G40" s="85"/>
      <c r="H40" s="13"/>
      <c r="I40" s="77">
        <v>79041.18</v>
      </c>
      <c r="J40" s="77">
        <v>177930</v>
      </c>
      <c r="K40" s="77">
        <v>154106.46</v>
      </c>
      <c r="L40" s="12">
        <f>K40/J40</f>
        <v>0.8661072331815882</v>
      </c>
      <c r="M40" s="18">
        <f>K40/K380</f>
        <v>0.025535121423550813</v>
      </c>
    </row>
    <row r="41" spans="2:13" ht="12.75">
      <c r="B41" s="84" t="s">
        <v>53</v>
      </c>
      <c r="C41" s="84"/>
      <c r="D41" s="84"/>
      <c r="E41" s="85" t="s">
        <v>54</v>
      </c>
      <c r="F41" s="85"/>
      <c r="G41" s="85"/>
      <c r="H41" s="13"/>
      <c r="I41" s="77">
        <v>792</v>
      </c>
      <c r="J41" s="77">
        <v>2000</v>
      </c>
      <c r="K41" s="77">
        <v>1052</v>
      </c>
      <c r="L41" s="12">
        <f>K41/J41</f>
        <v>0.526</v>
      </c>
      <c r="M41" s="18">
        <f>K41/K380</f>
        <v>0.00017431422237312738</v>
      </c>
    </row>
    <row r="42" spans="2:13" ht="12.75" customHeight="1">
      <c r="B42" s="84" t="s">
        <v>55</v>
      </c>
      <c r="C42" s="84"/>
      <c r="D42" s="84"/>
      <c r="E42" s="85" t="s">
        <v>56</v>
      </c>
      <c r="F42" s="85"/>
      <c r="G42" s="85"/>
      <c r="H42" s="13"/>
      <c r="I42" s="77">
        <v>132</v>
      </c>
      <c r="J42" s="77">
        <v>3633000</v>
      </c>
      <c r="K42" s="77">
        <v>9705.32</v>
      </c>
      <c r="L42" s="12">
        <v>0</v>
      </c>
      <c r="M42" s="18">
        <f>K42/K380</f>
        <v>0.0016081514341087077</v>
      </c>
    </row>
    <row r="43" spans="2:13" ht="12.75" customHeight="1">
      <c r="B43" s="84" t="s">
        <v>57</v>
      </c>
      <c r="C43" s="84"/>
      <c r="D43" s="84"/>
      <c r="E43" s="85" t="s">
        <v>58</v>
      </c>
      <c r="F43" s="85"/>
      <c r="G43" s="85"/>
      <c r="H43" s="13"/>
      <c r="I43" s="77">
        <v>0</v>
      </c>
      <c r="J43" s="77">
        <v>81500</v>
      </c>
      <c r="K43" s="77">
        <v>0</v>
      </c>
      <c r="L43" s="12">
        <f aca="true" t="shared" si="1" ref="L43:L60">K43/J43</f>
        <v>0</v>
      </c>
      <c r="M43" s="18">
        <f>K43/K380</f>
        <v>0</v>
      </c>
    </row>
    <row r="44" spans="2:13" ht="12.75" customHeight="1">
      <c r="B44" s="84" t="s">
        <v>59</v>
      </c>
      <c r="C44" s="84"/>
      <c r="D44" s="84"/>
      <c r="E44" s="85" t="s">
        <v>60</v>
      </c>
      <c r="F44" s="85"/>
      <c r="G44" s="85"/>
      <c r="H44" s="13"/>
      <c r="I44" s="77">
        <v>24607</v>
      </c>
      <c r="J44" s="77">
        <v>81500</v>
      </c>
      <c r="K44" s="77">
        <v>17712.19</v>
      </c>
      <c r="L44" s="12">
        <f t="shared" si="1"/>
        <v>0.21732748466257668</v>
      </c>
      <c r="M44" s="18">
        <f>K44/K380</f>
        <v>0.0029348732189877214</v>
      </c>
    </row>
    <row r="45" spans="2:13" ht="12.75">
      <c r="B45" s="104" t="s">
        <v>61</v>
      </c>
      <c r="C45" s="104"/>
      <c r="D45" s="104"/>
      <c r="E45" s="105" t="s">
        <v>62</v>
      </c>
      <c r="F45" s="105"/>
      <c r="G45" s="105"/>
      <c r="H45" s="4"/>
      <c r="I45" s="75">
        <f>SUM(I46)</f>
        <v>3711886.3</v>
      </c>
      <c r="J45" s="75">
        <f>SUM(J46)</f>
        <v>286000</v>
      </c>
      <c r="K45" s="75">
        <f>SUM(K46)</f>
        <v>192329.24</v>
      </c>
      <c r="L45" s="19">
        <f t="shared" si="1"/>
        <v>0.67247986013986</v>
      </c>
      <c r="M45" s="19">
        <f>K45/K380</f>
        <v>0.03186855694887318</v>
      </c>
    </row>
    <row r="46" spans="2:13" ht="12.75">
      <c r="B46" s="87" t="s">
        <v>63</v>
      </c>
      <c r="C46" s="87"/>
      <c r="D46" s="87"/>
      <c r="E46" s="103" t="s">
        <v>64</v>
      </c>
      <c r="F46" s="103"/>
      <c r="G46" s="103"/>
      <c r="H46" s="41"/>
      <c r="I46" s="76">
        <f>SUM(I47:I56)</f>
        <v>3711886.3</v>
      </c>
      <c r="J46" s="76">
        <f>SUM(J47:J56)</f>
        <v>286000</v>
      </c>
      <c r="K46" s="76">
        <f>SUM(K47:K56)</f>
        <v>192329.24</v>
      </c>
      <c r="L46" s="42">
        <f t="shared" si="1"/>
        <v>0.67247986013986</v>
      </c>
      <c r="M46" s="42">
        <f>K46/K380</f>
        <v>0.03186855694887318</v>
      </c>
    </row>
    <row r="47" spans="2:13" ht="12.75">
      <c r="B47" s="84" t="s">
        <v>27</v>
      </c>
      <c r="C47" s="84"/>
      <c r="D47" s="84"/>
      <c r="E47" s="85" t="s">
        <v>28</v>
      </c>
      <c r="F47" s="85"/>
      <c r="G47" s="85"/>
      <c r="H47" s="7"/>
      <c r="I47" s="77">
        <v>0</v>
      </c>
      <c r="J47" s="77">
        <v>10450</v>
      </c>
      <c r="K47" s="77">
        <v>9146.49</v>
      </c>
      <c r="L47" s="17">
        <f>K47/J47</f>
        <v>0.8752622009569377</v>
      </c>
      <c r="M47" s="17">
        <f>K47/K380</f>
        <v>0.0015155544598798344</v>
      </c>
    </row>
    <row r="48" spans="2:13" ht="12.75">
      <c r="B48" s="84" t="s">
        <v>49</v>
      </c>
      <c r="C48" s="84"/>
      <c r="D48" s="84"/>
      <c r="E48" s="85" t="s">
        <v>50</v>
      </c>
      <c r="F48" s="85"/>
      <c r="G48" s="85"/>
      <c r="H48" s="7"/>
      <c r="I48" s="77">
        <v>0</v>
      </c>
      <c r="J48" s="77">
        <v>8000</v>
      </c>
      <c r="K48" s="77">
        <v>2000</v>
      </c>
      <c r="L48" s="17">
        <f>K48/J48</f>
        <v>0.25</v>
      </c>
      <c r="M48" s="17">
        <f>K48/K380</f>
        <v>0.00033139586002495697</v>
      </c>
    </row>
    <row r="49" spans="2:13" ht="12.75">
      <c r="B49" s="84" t="s">
        <v>21</v>
      </c>
      <c r="C49" s="84"/>
      <c r="D49" s="84"/>
      <c r="E49" s="85" t="s">
        <v>22</v>
      </c>
      <c r="F49" s="85"/>
      <c r="G49" s="85"/>
      <c r="H49" s="7"/>
      <c r="I49" s="77">
        <v>0</v>
      </c>
      <c r="J49" s="77">
        <v>28855.74</v>
      </c>
      <c r="K49" s="77">
        <v>22750.42</v>
      </c>
      <c r="L49" s="17">
        <f>K49/J49</f>
        <v>0.7884192191917447</v>
      </c>
      <c r="M49" s="17">
        <f>K49/K380</f>
        <v>0.0037696975009144907</v>
      </c>
    </row>
    <row r="50" spans="2:13" ht="12.75">
      <c r="B50" s="95" t="s">
        <v>622</v>
      </c>
      <c r="C50" s="86"/>
      <c r="D50" s="86"/>
      <c r="E50" s="89" t="s">
        <v>623</v>
      </c>
      <c r="F50" s="85"/>
      <c r="G50" s="85"/>
      <c r="H50" s="7"/>
      <c r="I50" s="77">
        <v>0</v>
      </c>
      <c r="J50" s="77">
        <v>3550</v>
      </c>
      <c r="K50" s="77">
        <v>3528.16</v>
      </c>
      <c r="L50" s="17">
        <f>K50/J50</f>
        <v>0.9938478873239436</v>
      </c>
      <c r="M50" s="17">
        <f>K50/K380</f>
        <v>0.0005846088087528261</v>
      </c>
    </row>
    <row r="51" spans="2:13" ht="12.75">
      <c r="B51" s="84" t="s">
        <v>65</v>
      </c>
      <c r="C51" s="84"/>
      <c r="D51" s="84"/>
      <c r="E51" s="89" t="s">
        <v>623</v>
      </c>
      <c r="F51" s="85"/>
      <c r="G51" s="85"/>
      <c r="H51" s="13"/>
      <c r="I51" s="77">
        <v>137588.29</v>
      </c>
      <c r="J51" s="77">
        <v>0</v>
      </c>
      <c r="K51" s="77">
        <v>0</v>
      </c>
      <c r="L51" s="31" t="s">
        <v>14</v>
      </c>
      <c r="M51" s="17">
        <f>K51/K380</f>
        <v>0</v>
      </c>
    </row>
    <row r="52" spans="2:13" ht="12.75">
      <c r="B52" s="84" t="s">
        <v>66</v>
      </c>
      <c r="C52" s="84"/>
      <c r="D52" s="84"/>
      <c r="E52" s="89" t="s">
        <v>624</v>
      </c>
      <c r="F52" s="85"/>
      <c r="G52" s="85"/>
      <c r="H52" s="13"/>
      <c r="I52" s="77">
        <v>186691.71</v>
      </c>
      <c r="J52" s="77">
        <v>0</v>
      </c>
      <c r="K52" s="77">
        <v>0</v>
      </c>
      <c r="L52" s="31" t="s">
        <v>14</v>
      </c>
      <c r="M52" s="17">
        <f>K52/K380</f>
        <v>0</v>
      </c>
    </row>
    <row r="53" spans="2:13" ht="12.75">
      <c r="B53" s="94" t="s">
        <v>202</v>
      </c>
      <c r="C53" s="84"/>
      <c r="D53" s="84"/>
      <c r="E53" s="89" t="s">
        <v>203</v>
      </c>
      <c r="F53" s="85"/>
      <c r="G53" s="85"/>
      <c r="H53" s="13"/>
      <c r="I53" s="77">
        <v>0</v>
      </c>
      <c r="J53" s="77">
        <v>2898</v>
      </c>
      <c r="K53" s="77">
        <v>2898</v>
      </c>
      <c r="L53" s="12">
        <f>K53/J53</f>
        <v>1</v>
      </c>
      <c r="M53" s="17">
        <f>K53/K380</f>
        <v>0.00048019260117616267</v>
      </c>
    </row>
    <row r="54" spans="2:13" ht="12.75">
      <c r="B54" s="94" t="s">
        <v>625</v>
      </c>
      <c r="C54" s="84"/>
      <c r="D54" s="84"/>
      <c r="E54" s="89" t="s">
        <v>626</v>
      </c>
      <c r="F54" s="85"/>
      <c r="G54" s="85"/>
      <c r="H54" s="13"/>
      <c r="I54" s="77">
        <v>0</v>
      </c>
      <c r="J54" s="77">
        <v>16246.26</v>
      </c>
      <c r="K54" s="77">
        <v>16246.26</v>
      </c>
      <c r="L54" s="12">
        <f>K54/J54</f>
        <v>1</v>
      </c>
      <c r="M54" s="17">
        <f>K54/K380</f>
        <v>0.002691971652444529</v>
      </c>
    </row>
    <row r="55" spans="2:13" ht="12.75" customHeight="1">
      <c r="B55" s="84" t="s">
        <v>67</v>
      </c>
      <c r="C55" s="84"/>
      <c r="D55" s="84"/>
      <c r="E55" s="85" t="s">
        <v>68</v>
      </c>
      <c r="F55" s="85"/>
      <c r="G55" s="85"/>
      <c r="H55" s="13"/>
      <c r="I55" s="77">
        <v>1690509.52</v>
      </c>
      <c r="J55" s="77">
        <v>0</v>
      </c>
      <c r="K55" s="77">
        <v>0</v>
      </c>
      <c r="L55" s="31" t="s">
        <v>14</v>
      </c>
      <c r="M55" s="18">
        <f>K55/K380</f>
        <v>0</v>
      </c>
    </row>
    <row r="56" spans="2:13" ht="12.75" customHeight="1">
      <c r="B56" s="84" t="s">
        <v>69</v>
      </c>
      <c r="C56" s="84"/>
      <c r="D56" s="84"/>
      <c r="E56" s="85" t="s">
        <v>70</v>
      </c>
      <c r="F56" s="85"/>
      <c r="G56" s="85"/>
      <c r="H56" s="13"/>
      <c r="I56" s="77">
        <v>1697096.78</v>
      </c>
      <c r="J56" s="77">
        <v>216000</v>
      </c>
      <c r="K56" s="77">
        <v>135759.91</v>
      </c>
      <c r="L56" s="12">
        <f t="shared" si="1"/>
        <v>0.6285181018518519</v>
      </c>
      <c r="M56" s="18">
        <f>K56/K380</f>
        <v>0.02249513606568038</v>
      </c>
    </row>
    <row r="57" spans="2:13" ht="12.75">
      <c r="B57" s="104" t="s">
        <v>71</v>
      </c>
      <c r="C57" s="104"/>
      <c r="D57" s="104"/>
      <c r="E57" s="105" t="s">
        <v>72</v>
      </c>
      <c r="F57" s="105"/>
      <c r="G57" s="105"/>
      <c r="H57" s="4"/>
      <c r="I57" s="75">
        <f>SUM(I58,I67)</f>
        <v>395306.36</v>
      </c>
      <c r="J57" s="75">
        <f>SUM(J58,J65,J67)</f>
        <v>879000</v>
      </c>
      <c r="K57" s="75">
        <f>SUM(K58,K67)</f>
        <v>394591.55</v>
      </c>
      <c r="L57" s="19">
        <f t="shared" si="1"/>
        <v>0.44890961319681455</v>
      </c>
      <c r="M57" s="19">
        <f>K57/K380</f>
        <v>0.0653830030354154</v>
      </c>
    </row>
    <row r="58" spans="2:13" ht="12.75">
      <c r="B58" s="87" t="s">
        <v>73</v>
      </c>
      <c r="C58" s="87"/>
      <c r="D58" s="87"/>
      <c r="E58" s="103" t="s">
        <v>74</v>
      </c>
      <c r="F58" s="103"/>
      <c r="G58" s="103"/>
      <c r="H58" s="41"/>
      <c r="I58" s="76">
        <f>SUM(I59:I64)</f>
        <v>44029.87</v>
      </c>
      <c r="J58" s="76">
        <f>SUM(J59:J64)</f>
        <v>159000</v>
      </c>
      <c r="K58" s="76">
        <f>SUM(K59:K64)</f>
        <v>63396.87</v>
      </c>
      <c r="L58" s="46">
        <f t="shared" si="1"/>
        <v>0.3987224528301887</v>
      </c>
      <c r="M58" s="42">
        <f>K58/K380</f>
        <v>0.010504730128270199</v>
      </c>
    </row>
    <row r="59" spans="2:13" ht="12.75" customHeight="1">
      <c r="B59" s="84" t="s">
        <v>75</v>
      </c>
      <c r="C59" s="84"/>
      <c r="D59" s="84"/>
      <c r="E59" s="85" t="s">
        <v>76</v>
      </c>
      <c r="F59" s="85"/>
      <c r="G59" s="85"/>
      <c r="H59" s="13"/>
      <c r="I59" s="77">
        <v>1500</v>
      </c>
      <c r="J59" s="77">
        <v>2000</v>
      </c>
      <c r="K59" s="77">
        <v>1235</v>
      </c>
      <c r="L59" s="18">
        <f t="shared" si="1"/>
        <v>0.6175</v>
      </c>
      <c r="M59" s="18">
        <f>K59/K380</f>
        <v>0.00020463694356541093</v>
      </c>
    </row>
    <row r="60" spans="2:13" ht="12.75" customHeight="1">
      <c r="B60" s="84" t="s">
        <v>77</v>
      </c>
      <c r="C60" s="84"/>
      <c r="D60" s="84"/>
      <c r="E60" s="85" t="s">
        <v>78</v>
      </c>
      <c r="F60" s="85"/>
      <c r="G60" s="85"/>
      <c r="H60" s="13"/>
      <c r="I60" s="77">
        <v>29185.29</v>
      </c>
      <c r="J60" s="77">
        <v>120000</v>
      </c>
      <c r="K60" s="77">
        <v>45425.61</v>
      </c>
      <c r="L60" s="12">
        <f t="shared" si="1"/>
        <v>0.37854675</v>
      </c>
      <c r="M60" s="18">
        <f>K60/K380</f>
        <v>0.007526929546554143</v>
      </c>
    </row>
    <row r="61" spans="2:13" ht="12.75" customHeight="1">
      <c r="B61" s="86" t="s">
        <v>79</v>
      </c>
      <c r="C61" s="86"/>
      <c r="D61" s="86"/>
      <c r="E61" s="85" t="s">
        <v>80</v>
      </c>
      <c r="F61" s="85"/>
      <c r="G61" s="85"/>
      <c r="H61" s="13"/>
      <c r="I61" s="77">
        <v>0</v>
      </c>
      <c r="J61" s="77">
        <v>1000</v>
      </c>
      <c r="K61" s="77">
        <v>0</v>
      </c>
      <c r="L61" s="20" t="s">
        <v>81</v>
      </c>
      <c r="M61" s="18">
        <f>K61/K380</f>
        <v>0</v>
      </c>
    </row>
    <row r="62" spans="2:13" ht="12.75" customHeight="1">
      <c r="B62" s="86" t="s">
        <v>82</v>
      </c>
      <c r="C62" s="86"/>
      <c r="D62" s="86"/>
      <c r="E62" s="85" t="s">
        <v>83</v>
      </c>
      <c r="F62" s="85"/>
      <c r="G62" s="85"/>
      <c r="H62" s="13"/>
      <c r="I62" s="77">
        <v>56</v>
      </c>
      <c r="J62" s="77">
        <v>14000</v>
      </c>
      <c r="K62" s="77">
        <v>416</v>
      </c>
      <c r="L62" s="18">
        <f aca="true" t="shared" si="2" ref="L62:L67">K62/J62</f>
        <v>0.029714285714285714</v>
      </c>
      <c r="M62" s="18">
        <f>K62/K380</f>
        <v>6.893033888519105E-05</v>
      </c>
    </row>
    <row r="63" spans="2:13" ht="12.75" customHeight="1">
      <c r="B63" s="86" t="s">
        <v>84</v>
      </c>
      <c r="C63" s="86"/>
      <c r="D63" s="86"/>
      <c r="E63" s="85" t="s">
        <v>85</v>
      </c>
      <c r="F63" s="85"/>
      <c r="G63" s="85"/>
      <c r="H63" s="13"/>
      <c r="I63" s="77">
        <v>1700</v>
      </c>
      <c r="J63" s="77">
        <v>2000</v>
      </c>
      <c r="K63" s="77">
        <v>300</v>
      </c>
      <c r="L63" s="18">
        <f t="shared" si="2"/>
        <v>0.15</v>
      </c>
      <c r="M63" s="18">
        <f>K63/K380</f>
        <v>4.9709379003743545E-05</v>
      </c>
    </row>
    <row r="64" spans="2:13" ht="12.75">
      <c r="B64" s="86" t="s">
        <v>86</v>
      </c>
      <c r="C64" s="86"/>
      <c r="D64" s="86"/>
      <c r="E64" s="85" t="s">
        <v>87</v>
      </c>
      <c r="F64" s="85"/>
      <c r="G64" s="85"/>
      <c r="H64" s="13"/>
      <c r="I64" s="77">
        <v>11588.58</v>
      </c>
      <c r="J64" s="77">
        <v>20000</v>
      </c>
      <c r="K64" s="77">
        <v>16020.26</v>
      </c>
      <c r="L64" s="18">
        <f t="shared" si="2"/>
        <v>0.801013</v>
      </c>
      <c r="M64" s="18">
        <f>K64/K380</f>
        <v>0.0026545239202617086</v>
      </c>
    </row>
    <row r="65" spans="2:13" ht="12.75">
      <c r="B65" s="87" t="s">
        <v>88</v>
      </c>
      <c r="C65" s="87"/>
      <c r="D65" s="87"/>
      <c r="E65" s="103" t="s">
        <v>89</v>
      </c>
      <c r="F65" s="103"/>
      <c r="G65" s="103"/>
      <c r="H65" s="41"/>
      <c r="I65" s="76">
        <f>SUM(I66)</f>
        <v>0</v>
      </c>
      <c r="J65" s="76">
        <f>SUM(J66)</f>
        <v>0</v>
      </c>
      <c r="K65" s="76">
        <f>SUM(K66)</f>
        <v>0</v>
      </c>
      <c r="L65" s="47" t="s">
        <v>14</v>
      </c>
      <c r="M65" s="42">
        <f>K65/K380</f>
        <v>0</v>
      </c>
    </row>
    <row r="66" spans="2:13" ht="12.75">
      <c r="B66" s="84" t="s">
        <v>90</v>
      </c>
      <c r="C66" s="84"/>
      <c r="D66" s="84"/>
      <c r="E66" s="85" t="s">
        <v>91</v>
      </c>
      <c r="F66" s="85"/>
      <c r="G66" s="85"/>
      <c r="H66" s="13"/>
      <c r="I66" s="77">
        <v>0</v>
      </c>
      <c r="J66" s="77">
        <v>0</v>
      </c>
      <c r="K66" s="77">
        <v>0</v>
      </c>
      <c r="L66" s="31" t="s">
        <v>14</v>
      </c>
      <c r="M66" s="17">
        <f>K66/K380</f>
        <v>0</v>
      </c>
    </row>
    <row r="67" spans="2:13" ht="12.75">
      <c r="B67" s="87" t="s">
        <v>92</v>
      </c>
      <c r="C67" s="87"/>
      <c r="D67" s="87"/>
      <c r="E67" s="103" t="s">
        <v>93</v>
      </c>
      <c r="F67" s="103"/>
      <c r="G67" s="103"/>
      <c r="H67" s="41"/>
      <c r="I67" s="76">
        <f>SUM(I68:I72)</f>
        <v>351276.49</v>
      </c>
      <c r="J67" s="76">
        <f>SUM(J68:J72)</f>
        <v>720000</v>
      </c>
      <c r="K67" s="76">
        <f>SUM(K68:K72)</f>
        <v>331194.68</v>
      </c>
      <c r="L67" s="42">
        <f t="shared" si="2"/>
        <v>0.4599926111111111</v>
      </c>
      <c r="M67" s="42">
        <f>K67/K380</f>
        <v>0.05487827290714521</v>
      </c>
    </row>
    <row r="68" spans="2:13" ht="12.75">
      <c r="B68" s="84" t="s">
        <v>94</v>
      </c>
      <c r="C68" s="84"/>
      <c r="D68" s="84"/>
      <c r="E68" s="85" t="s">
        <v>95</v>
      </c>
      <c r="F68" s="85"/>
      <c r="G68" s="85"/>
      <c r="H68" s="13"/>
      <c r="I68" s="77">
        <v>2790.49</v>
      </c>
      <c r="J68" s="77">
        <v>10000</v>
      </c>
      <c r="K68" s="77">
        <v>1436.81</v>
      </c>
      <c r="L68" s="12">
        <f>K68/J68</f>
        <v>0.143681</v>
      </c>
      <c r="M68" s="17">
        <f>K68/K380</f>
        <v>0.00023807644282122922</v>
      </c>
    </row>
    <row r="69" spans="2:13" ht="12.75">
      <c r="B69" s="84" t="s">
        <v>96</v>
      </c>
      <c r="C69" s="84"/>
      <c r="D69" s="84"/>
      <c r="E69" s="85" t="s">
        <v>97</v>
      </c>
      <c r="F69" s="85"/>
      <c r="G69" s="85"/>
      <c r="H69" s="13"/>
      <c r="I69" s="77">
        <v>58041.43</v>
      </c>
      <c r="J69" s="77">
        <v>60000</v>
      </c>
      <c r="K69" s="77">
        <v>56630.39</v>
      </c>
      <c r="L69" s="12">
        <f>K69/J69</f>
        <v>0.9438398333333333</v>
      </c>
      <c r="M69" s="17">
        <f>K69/K380</f>
        <v>0.009383538398799362</v>
      </c>
    </row>
    <row r="70" spans="2:13" ht="12.75">
      <c r="B70" s="84" t="s">
        <v>98</v>
      </c>
      <c r="C70" s="84"/>
      <c r="D70" s="84"/>
      <c r="E70" s="85" t="s">
        <v>99</v>
      </c>
      <c r="F70" s="85"/>
      <c r="G70" s="85"/>
      <c r="H70" s="13"/>
      <c r="I70" s="77">
        <v>171089.13</v>
      </c>
      <c r="J70" s="77">
        <v>420000</v>
      </c>
      <c r="K70" s="77">
        <v>173395.49</v>
      </c>
      <c r="L70" s="12">
        <f>K70/J70</f>
        <v>0.41284640476190476</v>
      </c>
      <c r="M70" s="17">
        <f>K70/K380</f>
        <v>0.028731273766499414</v>
      </c>
    </row>
    <row r="71" spans="2:13" ht="12.75">
      <c r="B71" s="84" t="s">
        <v>100</v>
      </c>
      <c r="C71" s="84"/>
      <c r="D71" s="84"/>
      <c r="E71" s="85" t="s">
        <v>101</v>
      </c>
      <c r="F71" s="85"/>
      <c r="G71" s="85"/>
      <c r="H71" s="13"/>
      <c r="I71" s="77">
        <v>119355.44</v>
      </c>
      <c r="J71" s="77">
        <v>230000</v>
      </c>
      <c r="K71" s="77">
        <v>99731.99</v>
      </c>
      <c r="L71" s="12">
        <f>K71/J71</f>
        <v>0.43361734782608696</v>
      </c>
      <c r="M71" s="17">
        <f>K71/K380</f>
        <v>0.016525384299025205</v>
      </c>
    </row>
    <row r="72" spans="2:13" ht="12.75">
      <c r="B72" s="86" t="s">
        <v>102</v>
      </c>
      <c r="C72" s="86"/>
      <c r="D72" s="86"/>
      <c r="E72" s="85" t="s">
        <v>103</v>
      </c>
      <c r="F72" s="85"/>
      <c r="G72" s="85"/>
      <c r="H72" s="13"/>
      <c r="I72" s="77">
        <v>0</v>
      </c>
      <c r="J72" s="77">
        <v>0</v>
      </c>
      <c r="K72" s="77">
        <v>0</v>
      </c>
      <c r="L72" s="33" t="s">
        <v>14</v>
      </c>
      <c r="M72" s="18">
        <f>K72/K380</f>
        <v>0</v>
      </c>
    </row>
    <row r="73" spans="2:13" ht="12.75">
      <c r="B73" s="104" t="s">
        <v>104</v>
      </c>
      <c r="C73" s="104"/>
      <c r="D73" s="104"/>
      <c r="E73" s="105" t="s">
        <v>105</v>
      </c>
      <c r="F73" s="105"/>
      <c r="G73" s="105"/>
      <c r="H73" s="4"/>
      <c r="I73" s="75">
        <f>SUM(I78,I74)</f>
        <v>45997.89</v>
      </c>
      <c r="J73" s="75">
        <f>SUM(J74,J78)</f>
        <v>230000</v>
      </c>
      <c r="K73" s="75">
        <f>SUM(K78,K74)</f>
        <v>19343.45</v>
      </c>
      <c r="L73" s="19">
        <f>K73/J73</f>
        <v>0.08410195652173913</v>
      </c>
      <c r="M73" s="19">
        <f>K73/K380</f>
        <v>0.0032051696242998773</v>
      </c>
    </row>
    <row r="74" spans="2:13" ht="12.75">
      <c r="B74" s="87" t="s">
        <v>106</v>
      </c>
      <c r="C74" s="87"/>
      <c r="D74" s="87"/>
      <c r="E74" s="103" t="s">
        <v>107</v>
      </c>
      <c r="F74" s="103"/>
      <c r="G74" s="103"/>
      <c r="H74" s="41"/>
      <c r="I74" s="76">
        <f>SUM(I75:I77)</f>
        <v>40428.15</v>
      </c>
      <c r="J74" s="76">
        <f>SUM(J75:J77)</f>
        <v>130000</v>
      </c>
      <c r="K74" s="76">
        <f>SUM(K75:K77)</f>
        <v>7534.42</v>
      </c>
      <c r="L74" s="42">
        <f>K74/J74</f>
        <v>0.057957076923076924</v>
      </c>
      <c r="M74" s="42">
        <f>K74/K380</f>
        <v>0.0012484377978446183</v>
      </c>
    </row>
    <row r="75" spans="2:13" ht="12.75">
      <c r="B75" s="84" t="s">
        <v>108</v>
      </c>
      <c r="C75" s="84"/>
      <c r="D75" s="84"/>
      <c r="E75" s="85" t="s">
        <v>109</v>
      </c>
      <c r="F75" s="85"/>
      <c r="G75" s="85"/>
      <c r="H75" s="13"/>
      <c r="I75" s="77">
        <v>8083.93</v>
      </c>
      <c r="J75" s="77">
        <v>30000</v>
      </c>
      <c r="K75" s="77">
        <v>6822.42</v>
      </c>
      <c r="L75" s="12">
        <f>K75/J75</f>
        <v>0.227414</v>
      </c>
      <c r="M75" s="17">
        <f>K75/K380</f>
        <v>0.0011304608716757336</v>
      </c>
    </row>
    <row r="76" spans="2:13" ht="12.75">
      <c r="B76" s="84" t="s">
        <v>110</v>
      </c>
      <c r="C76" s="84"/>
      <c r="D76" s="84"/>
      <c r="E76" s="85" t="s">
        <v>111</v>
      </c>
      <c r="F76" s="85"/>
      <c r="G76" s="85"/>
      <c r="H76" s="13"/>
      <c r="I76" s="77">
        <v>5752.32</v>
      </c>
      <c r="J76" s="77">
        <v>0</v>
      </c>
      <c r="K76" s="77">
        <v>0</v>
      </c>
      <c r="L76" s="31" t="s">
        <v>14</v>
      </c>
      <c r="M76" s="17">
        <f>K76/K380</f>
        <v>0</v>
      </c>
    </row>
    <row r="77" spans="2:13" ht="12.75">
      <c r="B77" s="84" t="s">
        <v>112</v>
      </c>
      <c r="C77" s="84"/>
      <c r="D77" s="84"/>
      <c r="E77" s="85" t="s">
        <v>113</v>
      </c>
      <c r="F77" s="85"/>
      <c r="G77" s="85"/>
      <c r="H77" s="13"/>
      <c r="I77" s="77">
        <v>26591.9</v>
      </c>
      <c r="J77" s="77">
        <v>100000</v>
      </c>
      <c r="K77" s="77">
        <v>712</v>
      </c>
      <c r="L77" s="12">
        <f aca="true" t="shared" si="3" ref="L77:L127">K77/J77</f>
        <v>0.00712</v>
      </c>
      <c r="M77" s="17">
        <f>K77/K380</f>
        <v>0.00011797692616888469</v>
      </c>
    </row>
    <row r="78" spans="2:13" ht="12.75">
      <c r="B78" s="87" t="s">
        <v>114</v>
      </c>
      <c r="C78" s="87"/>
      <c r="D78" s="87"/>
      <c r="E78" s="103" t="s">
        <v>115</v>
      </c>
      <c r="F78" s="103"/>
      <c r="G78" s="103"/>
      <c r="H78" s="41"/>
      <c r="I78" s="76">
        <f>SUM(I79:I87)</f>
        <v>5569.74</v>
      </c>
      <c r="J78" s="76">
        <f>SUM(J79:J87)</f>
        <v>100000</v>
      </c>
      <c r="K78" s="76">
        <f>SUM(K79:K87)</f>
        <v>11809.03</v>
      </c>
      <c r="L78" s="42">
        <f t="shared" si="3"/>
        <v>0.11809030000000001</v>
      </c>
      <c r="M78" s="42">
        <f>K78/K380</f>
        <v>0.001956731826455259</v>
      </c>
    </row>
    <row r="79" spans="2:13" ht="12.75">
      <c r="B79" s="84" t="s">
        <v>37</v>
      </c>
      <c r="C79" s="84"/>
      <c r="D79" s="84"/>
      <c r="E79" s="85" t="s">
        <v>38</v>
      </c>
      <c r="F79" s="85"/>
      <c r="G79" s="85"/>
      <c r="H79" s="7"/>
      <c r="I79" s="77">
        <v>0</v>
      </c>
      <c r="J79" s="77">
        <v>10000</v>
      </c>
      <c r="K79" s="77">
        <v>3890</v>
      </c>
      <c r="L79" s="17">
        <f>K79/J79</f>
        <v>0.389</v>
      </c>
      <c r="M79" s="17">
        <f>K79/K380</f>
        <v>0.0006445649477485414</v>
      </c>
    </row>
    <row r="80" spans="2:13" ht="12.75">
      <c r="B80" s="84" t="s">
        <v>41</v>
      </c>
      <c r="C80" s="84"/>
      <c r="D80" s="84"/>
      <c r="E80" s="85" t="s">
        <v>42</v>
      </c>
      <c r="F80" s="85"/>
      <c r="G80" s="85"/>
      <c r="H80" s="7"/>
      <c r="I80" s="77">
        <v>0</v>
      </c>
      <c r="J80" s="77">
        <v>1500</v>
      </c>
      <c r="K80" s="77">
        <v>587.35</v>
      </c>
      <c r="L80" s="17">
        <f>K80/J80</f>
        <v>0.3915666666666667</v>
      </c>
      <c r="M80" s="17">
        <f>K80/K380</f>
        <v>9.732267919282924E-05</v>
      </c>
    </row>
    <row r="81" spans="2:13" ht="12.75">
      <c r="B81" s="84" t="s">
        <v>43</v>
      </c>
      <c r="C81" s="84"/>
      <c r="D81" s="84"/>
      <c r="E81" s="85" t="s">
        <v>44</v>
      </c>
      <c r="F81" s="85"/>
      <c r="G81" s="85"/>
      <c r="H81" s="7"/>
      <c r="I81" s="77">
        <v>0</v>
      </c>
      <c r="J81" s="77">
        <v>300</v>
      </c>
      <c r="K81" s="77">
        <v>178.45</v>
      </c>
      <c r="L81" s="17">
        <f>K81/J81</f>
        <v>0.5948333333333333</v>
      </c>
      <c r="M81" s="17">
        <f>K81/K380</f>
        <v>2.9568795610726784E-05</v>
      </c>
    </row>
    <row r="82" spans="2:13" ht="12.75">
      <c r="B82" s="84" t="s">
        <v>116</v>
      </c>
      <c r="C82" s="84"/>
      <c r="D82" s="84"/>
      <c r="E82" s="85" t="s">
        <v>117</v>
      </c>
      <c r="F82" s="85"/>
      <c r="G82" s="85"/>
      <c r="H82" s="13"/>
      <c r="I82" s="77">
        <v>738.34</v>
      </c>
      <c r="J82" s="77">
        <v>3500</v>
      </c>
      <c r="K82" s="77">
        <v>220.33</v>
      </c>
      <c r="L82" s="12">
        <f t="shared" si="3"/>
        <v>0.06295142857142857</v>
      </c>
      <c r="M82" s="17">
        <f>K82/K380</f>
        <v>3.650822491964939E-05</v>
      </c>
    </row>
    <row r="83" spans="2:13" ht="12.75">
      <c r="B83" s="84" t="s">
        <v>118</v>
      </c>
      <c r="C83" s="84"/>
      <c r="D83" s="84"/>
      <c r="E83" s="85" t="s">
        <v>119</v>
      </c>
      <c r="F83" s="85"/>
      <c r="G83" s="85"/>
      <c r="H83" s="13"/>
      <c r="I83" s="77">
        <v>0</v>
      </c>
      <c r="J83" s="77">
        <v>2000</v>
      </c>
      <c r="K83" s="77">
        <v>1099.56</v>
      </c>
      <c r="L83" s="12">
        <f t="shared" si="3"/>
        <v>0.5497799999999999</v>
      </c>
      <c r="M83" s="17">
        <f>K83/K380</f>
        <v>0.00018219481592452084</v>
      </c>
    </row>
    <row r="84" spans="2:13" ht="12.75">
      <c r="B84" s="84" t="s">
        <v>120</v>
      </c>
      <c r="C84" s="84"/>
      <c r="D84" s="84"/>
      <c r="E84" s="85" t="s">
        <v>121</v>
      </c>
      <c r="F84" s="85"/>
      <c r="G84" s="85"/>
      <c r="H84" s="13"/>
      <c r="I84" s="77">
        <v>0</v>
      </c>
      <c r="J84" s="77">
        <v>4000</v>
      </c>
      <c r="K84" s="77">
        <v>0</v>
      </c>
      <c r="L84" s="12">
        <f t="shared" si="3"/>
        <v>0</v>
      </c>
      <c r="M84" s="17">
        <f>K84/K380</f>
        <v>0</v>
      </c>
    </row>
    <row r="85" spans="2:13" ht="12.75">
      <c r="B85" s="84" t="s">
        <v>122</v>
      </c>
      <c r="C85" s="84"/>
      <c r="D85" s="84"/>
      <c r="E85" s="85" t="s">
        <v>123</v>
      </c>
      <c r="F85" s="85"/>
      <c r="G85" s="85"/>
      <c r="H85" s="13"/>
      <c r="I85" s="77">
        <v>4831.4</v>
      </c>
      <c r="J85" s="77">
        <v>18700</v>
      </c>
      <c r="K85" s="77">
        <v>5833.34</v>
      </c>
      <c r="L85" s="12">
        <f t="shared" si="3"/>
        <v>0.3119433155080214</v>
      </c>
      <c r="M85" s="17">
        <f>K85/K380</f>
        <v>0.0009665723630589914</v>
      </c>
    </row>
    <row r="86" spans="2:13" ht="12.75">
      <c r="B86" s="84" t="s">
        <v>124</v>
      </c>
      <c r="C86" s="84"/>
      <c r="D86" s="84"/>
      <c r="E86" s="85" t="s">
        <v>125</v>
      </c>
      <c r="F86" s="85"/>
      <c r="G86" s="85"/>
      <c r="H86" s="13"/>
      <c r="I86" s="77">
        <v>0</v>
      </c>
      <c r="J86" s="77">
        <v>0</v>
      </c>
      <c r="K86" s="77">
        <v>0</v>
      </c>
      <c r="L86" s="31" t="s">
        <v>14</v>
      </c>
      <c r="M86" s="18">
        <f>K86/K380</f>
        <v>0</v>
      </c>
    </row>
    <row r="87" spans="2:13" ht="12.75">
      <c r="B87" s="84" t="s">
        <v>55</v>
      </c>
      <c r="C87" s="84"/>
      <c r="D87" s="84"/>
      <c r="E87" s="85" t="s">
        <v>56</v>
      </c>
      <c r="F87" s="85"/>
      <c r="G87" s="85"/>
      <c r="H87" s="13"/>
      <c r="I87" s="77">
        <v>0</v>
      </c>
      <c r="J87" s="77">
        <v>60000</v>
      </c>
      <c r="K87" s="77">
        <v>0</v>
      </c>
      <c r="L87" s="34" t="s">
        <v>14</v>
      </c>
      <c r="M87" s="32" t="s">
        <v>14</v>
      </c>
    </row>
    <row r="88" spans="2:13" ht="12.75">
      <c r="B88" s="104" t="s">
        <v>126</v>
      </c>
      <c r="C88" s="104"/>
      <c r="D88" s="104"/>
      <c r="E88" s="105" t="s">
        <v>127</v>
      </c>
      <c r="F88" s="105"/>
      <c r="G88" s="105"/>
      <c r="H88" s="4"/>
      <c r="I88" s="75">
        <f>SUM(I89,I98,I107,I136,I141)</f>
        <v>1096666.5300000003</v>
      </c>
      <c r="J88" s="75">
        <f>SUM(J89,J98,J107,J136,J141)</f>
        <v>2270196</v>
      </c>
      <c r="K88" s="75">
        <f>SUM(K89,K107,K98,K136,K141)</f>
        <v>1160466.1199999999</v>
      </c>
      <c r="L88" s="19">
        <f t="shared" si="3"/>
        <v>0.5111744184202597</v>
      </c>
      <c r="M88" s="19">
        <f>K88/K380</f>
        <v>0.19228683393361246</v>
      </c>
    </row>
    <row r="89" spans="2:13" ht="12.75">
      <c r="B89" s="87" t="s">
        <v>128</v>
      </c>
      <c r="C89" s="87"/>
      <c r="D89" s="87"/>
      <c r="E89" s="103" t="s">
        <v>129</v>
      </c>
      <c r="F89" s="103"/>
      <c r="G89" s="103"/>
      <c r="H89" s="41"/>
      <c r="I89" s="76">
        <f>SUM(I90:I97)</f>
        <v>29122.31</v>
      </c>
      <c r="J89" s="76">
        <f>SUM(J90:J97)</f>
        <v>59246</v>
      </c>
      <c r="K89" s="76">
        <f>SUM(K90:K97)</f>
        <v>27918.2</v>
      </c>
      <c r="L89" s="42">
        <f t="shared" si="3"/>
        <v>0.4712250616075347</v>
      </c>
      <c r="M89" s="42">
        <f>K89/K380</f>
        <v>0.004625987949674377</v>
      </c>
    </row>
    <row r="90" spans="2:13" ht="12.75">
      <c r="B90" s="84" t="s">
        <v>130</v>
      </c>
      <c r="C90" s="84"/>
      <c r="D90" s="84"/>
      <c r="E90" s="85" t="s">
        <v>131</v>
      </c>
      <c r="F90" s="85"/>
      <c r="G90" s="85"/>
      <c r="H90" s="13"/>
      <c r="I90" s="77">
        <v>18499</v>
      </c>
      <c r="J90" s="77">
        <v>37250</v>
      </c>
      <c r="K90" s="77">
        <v>18624</v>
      </c>
      <c r="L90" s="12">
        <f t="shared" si="3"/>
        <v>0.49997315436241613</v>
      </c>
      <c r="M90" s="17">
        <f>K90/K380</f>
        <v>0.0030859582485523993</v>
      </c>
    </row>
    <row r="91" spans="2:13" ht="12.75">
      <c r="B91" s="84" t="s">
        <v>132</v>
      </c>
      <c r="C91" s="84"/>
      <c r="D91" s="84"/>
      <c r="E91" s="85" t="s">
        <v>133</v>
      </c>
      <c r="F91" s="85"/>
      <c r="G91" s="85"/>
      <c r="H91" s="13"/>
      <c r="I91" s="77">
        <v>3100</v>
      </c>
      <c r="J91" s="77">
        <v>2950</v>
      </c>
      <c r="K91" s="77">
        <v>2950</v>
      </c>
      <c r="L91" s="12">
        <f t="shared" si="3"/>
        <v>1</v>
      </c>
      <c r="M91" s="17">
        <f>K91/K380</f>
        <v>0.0004888088935368116</v>
      </c>
    </row>
    <row r="92" spans="2:13" ht="12.75">
      <c r="B92" s="84" t="s">
        <v>134</v>
      </c>
      <c r="C92" s="84"/>
      <c r="D92" s="84"/>
      <c r="E92" s="85" t="s">
        <v>135</v>
      </c>
      <c r="F92" s="85"/>
      <c r="G92" s="85"/>
      <c r="H92" s="13"/>
      <c r="I92" s="77">
        <v>3450</v>
      </c>
      <c r="J92" s="77">
        <v>6100</v>
      </c>
      <c r="K92" s="77">
        <v>3048</v>
      </c>
      <c r="L92" s="12">
        <f t="shared" si="3"/>
        <v>0.499672131147541</v>
      </c>
      <c r="M92" s="17">
        <f>K92/K380</f>
        <v>0.0005050472906780345</v>
      </c>
    </row>
    <row r="93" spans="2:13" ht="12.75">
      <c r="B93" s="84" t="s">
        <v>136</v>
      </c>
      <c r="C93" s="84"/>
      <c r="D93" s="84"/>
      <c r="E93" s="85" t="s">
        <v>137</v>
      </c>
      <c r="F93" s="85"/>
      <c r="G93" s="85"/>
      <c r="H93" s="13"/>
      <c r="I93" s="77">
        <v>499</v>
      </c>
      <c r="J93" s="77">
        <v>1000</v>
      </c>
      <c r="K93" s="77">
        <v>498</v>
      </c>
      <c r="L93" s="12">
        <f t="shared" si="3"/>
        <v>0.498</v>
      </c>
      <c r="M93" s="17">
        <f>K93/K380</f>
        <v>8.251756914621428E-05</v>
      </c>
    </row>
    <row r="94" spans="2:13" ht="12.75">
      <c r="B94" s="84" t="s">
        <v>138</v>
      </c>
      <c r="C94" s="84"/>
      <c r="D94" s="84"/>
      <c r="E94" s="85" t="s">
        <v>139</v>
      </c>
      <c r="F94" s="85"/>
      <c r="G94" s="85"/>
      <c r="H94" s="13"/>
      <c r="I94" s="77">
        <v>472.02</v>
      </c>
      <c r="J94" s="77">
        <v>5000</v>
      </c>
      <c r="K94" s="77">
        <v>588.73</v>
      </c>
      <c r="L94" s="12">
        <f t="shared" si="3"/>
        <v>0.117746</v>
      </c>
      <c r="M94" s="17">
        <f>K94/K380</f>
        <v>9.755134233624647E-05</v>
      </c>
    </row>
    <row r="95" spans="2:13" ht="12.75">
      <c r="B95" s="84" t="s">
        <v>140</v>
      </c>
      <c r="C95" s="84"/>
      <c r="D95" s="84"/>
      <c r="E95" s="85" t="s">
        <v>141</v>
      </c>
      <c r="F95" s="85"/>
      <c r="G95" s="85"/>
      <c r="H95" s="13"/>
      <c r="I95" s="77">
        <v>2747.57</v>
      </c>
      <c r="J95" s="77">
        <v>5500</v>
      </c>
      <c r="K95" s="77">
        <v>2209.47</v>
      </c>
      <c r="L95" s="12">
        <f t="shared" si="3"/>
        <v>0.4017218181818181</v>
      </c>
      <c r="M95" s="17">
        <f>K95/K380</f>
        <v>0.0003661046054246708</v>
      </c>
    </row>
    <row r="96" spans="2:13" ht="12.75">
      <c r="B96" s="84" t="s">
        <v>142</v>
      </c>
      <c r="C96" s="84"/>
      <c r="D96" s="84"/>
      <c r="E96" s="85" t="s">
        <v>143</v>
      </c>
      <c r="F96" s="85"/>
      <c r="G96" s="85"/>
      <c r="H96" s="13"/>
      <c r="I96" s="77">
        <v>0</v>
      </c>
      <c r="J96" s="77">
        <v>446</v>
      </c>
      <c r="K96" s="77">
        <v>0</v>
      </c>
      <c r="L96" s="12">
        <f t="shared" si="3"/>
        <v>0</v>
      </c>
      <c r="M96" s="17">
        <f>K96/K380</f>
        <v>0</v>
      </c>
    </row>
    <row r="97" spans="2:13" ht="12.75" customHeight="1">
      <c r="B97" s="84" t="s">
        <v>144</v>
      </c>
      <c r="C97" s="84"/>
      <c r="D97" s="84"/>
      <c r="E97" s="85" t="s">
        <v>145</v>
      </c>
      <c r="F97" s="85"/>
      <c r="G97" s="85"/>
      <c r="H97" s="13"/>
      <c r="I97" s="77">
        <v>354.72</v>
      </c>
      <c r="J97" s="77">
        <v>1000</v>
      </c>
      <c r="K97" s="77">
        <v>0</v>
      </c>
      <c r="L97" s="12">
        <f t="shared" si="3"/>
        <v>0</v>
      </c>
      <c r="M97" s="18">
        <f>K97/K380</f>
        <v>0</v>
      </c>
    </row>
    <row r="98" spans="2:13" ht="12.75" customHeight="1">
      <c r="B98" s="87" t="s">
        <v>146</v>
      </c>
      <c r="C98" s="87"/>
      <c r="D98" s="87"/>
      <c r="E98" s="103" t="s">
        <v>147</v>
      </c>
      <c r="F98" s="103"/>
      <c r="G98" s="103"/>
      <c r="H98" s="41"/>
      <c r="I98" s="76">
        <f>SUM(I99:I106)</f>
        <v>32310.370000000003</v>
      </c>
      <c r="J98" s="76">
        <f>SUM(J99:J106)</f>
        <v>85000</v>
      </c>
      <c r="K98" s="76">
        <f>SUM(K99:K106)</f>
        <v>27960.2</v>
      </c>
      <c r="L98" s="42">
        <f t="shared" si="3"/>
        <v>0.3289435294117647</v>
      </c>
      <c r="M98" s="42">
        <f>K98/K380</f>
        <v>0.004632947262734902</v>
      </c>
    </row>
    <row r="99" spans="2:13" ht="12.75" customHeight="1">
      <c r="B99" s="84" t="s">
        <v>148</v>
      </c>
      <c r="C99" s="84"/>
      <c r="D99" s="84"/>
      <c r="E99" s="85" t="s">
        <v>149</v>
      </c>
      <c r="F99" s="85"/>
      <c r="G99" s="85"/>
      <c r="H99" s="13"/>
      <c r="I99" s="77">
        <v>27900</v>
      </c>
      <c r="J99" s="77">
        <v>70000</v>
      </c>
      <c r="K99" s="77">
        <v>26000</v>
      </c>
      <c r="L99" s="12">
        <f t="shared" si="3"/>
        <v>0.37142857142857144</v>
      </c>
      <c r="M99" s="17">
        <f>K99/K380</f>
        <v>0.004308146180324441</v>
      </c>
    </row>
    <row r="100" spans="2:13" ht="12.75" customHeight="1">
      <c r="B100" s="84" t="s">
        <v>150</v>
      </c>
      <c r="C100" s="84"/>
      <c r="D100" s="84"/>
      <c r="E100" s="85" t="s">
        <v>151</v>
      </c>
      <c r="F100" s="85"/>
      <c r="G100" s="85"/>
      <c r="H100" s="13"/>
      <c r="I100" s="77">
        <v>0</v>
      </c>
      <c r="J100" s="77">
        <v>200</v>
      </c>
      <c r="K100" s="77">
        <v>0</v>
      </c>
      <c r="L100" s="18">
        <f t="shared" si="3"/>
        <v>0</v>
      </c>
      <c r="M100" s="17">
        <f>K100/K380</f>
        <v>0</v>
      </c>
    </row>
    <row r="101" spans="2:13" ht="12.75" customHeight="1">
      <c r="B101" s="84" t="s">
        <v>152</v>
      </c>
      <c r="C101" s="84"/>
      <c r="D101" s="84"/>
      <c r="E101" s="85" t="s">
        <v>153</v>
      </c>
      <c r="F101" s="85"/>
      <c r="G101" s="85"/>
      <c r="H101" s="13"/>
      <c r="I101" s="77">
        <v>1761.46</v>
      </c>
      <c r="J101" s="77">
        <v>5000</v>
      </c>
      <c r="K101" s="77">
        <v>862.21</v>
      </c>
      <c r="L101" s="12">
        <f t="shared" si="3"/>
        <v>0.172442</v>
      </c>
      <c r="M101" s="17">
        <f>K101/K380</f>
        <v>0.00014286641223605907</v>
      </c>
    </row>
    <row r="102" spans="2:13" ht="12.75" customHeight="1">
      <c r="B102" s="84" t="s">
        <v>154</v>
      </c>
      <c r="C102" s="84"/>
      <c r="D102" s="84"/>
      <c r="E102" s="85" t="s">
        <v>155</v>
      </c>
      <c r="F102" s="85"/>
      <c r="G102" s="85"/>
      <c r="H102" s="13"/>
      <c r="I102" s="77">
        <v>1925</v>
      </c>
      <c r="J102" s="77">
        <v>5000</v>
      </c>
      <c r="K102" s="77">
        <v>39.96</v>
      </c>
      <c r="L102" s="12">
        <f t="shared" si="3"/>
        <v>0.007992</v>
      </c>
      <c r="M102" s="17">
        <f>K102/K380</f>
        <v>6.621289283298641E-06</v>
      </c>
    </row>
    <row r="103" spans="2:13" ht="12.75" customHeight="1">
      <c r="B103" s="84" t="s">
        <v>156</v>
      </c>
      <c r="C103" s="84"/>
      <c r="D103" s="84"/>
      <c r="E103" s="85" t="s">
        <v>157</v>
      </c>
      <c r="F103" s="85"/>
      <c r="G103" s="85"/>
      <c r="H103" s="13"/>
      <c r="I103" s="77">
        <v>183.89</v>
      </c>
      <c r="J103" s="77">
        <v>1000</v>
      </c>
      <c r="K103" s="77">
        <v>0</v>
      </c>
      <c r="L103" s="12">
        <f t="shared" si="3"/>
        <v>0</v>
      </c>
      <c r="M103" s="17">
        <f>K103/K380</f>
        <v>0</v>
      </c>
    </row>
    <row r="104" spans="2:13" ht="12.75" customHeight="1">
      <c r="B104" s="84" t="s">
        <v>158</v>
      </c>
      <c r="C104" s="84"/>
      <c r="D104" s="84"/>
      <c r="E104" s="85" t="s">
        <v>159</v>
      </c>
      <c r="F104" s="85"/>
      <c r="G104" s="85"/>
      <c r="H104" s="13"/>
      <c r="I104" s="77">
        <v>93.99</v>
      </c>
      <c r="J104" s="77">
        <v>800</v>
      </c>
      <c r="K104" s="77">
        <v>0</v>
      </c>
      <c r="L104" s="12">
        <f t="shared" si="3"/>
        <v>0</v>
      </c>
      <c r="M104" s="17">
        <f>K104/K380</f>
        <v>0</v>
      </c>
    </row>
    <row r="105" spans="2:13" ht="27" customHeight="1">
      <c r="B105" s="84" t="s">
        <v>160</v>
      </c>
      <c r="C105" s="84"/>
      <c r="D105" s="84"/>
      <c r="E105" s="90" t="s">
        <v>627</v>
      </c>
      <c r="F105" s="91"/>
      <c r="G105" s="91"/>
      <c r="H105" s="13"/>
      <c r="I105" s="77">
        <v>74.4</v>
      </c>
      <c r="J105" s="77">
        <v>1500</v>
      </c>
      <c r="K105" s="77">
        <v>116.56</v>
      </c>
      <c r="L105" s="12">
        <f t="shared" si="3"/>
        <v>0.07770666666666667</v>
      </c>
      <c r="M105" s="17">
        <f>K105/K380</f>
        <v>1.9313750722254492E-05</v>
      </c>
    </row>
    <row r="106" spans="2:13" ht="12.75" customHeight="1">
      <c r="B106" s="84" t="s">
        <v>161</v>
      </c>
      <c r="C106" s="84"/>
      <c r="D106" s="84"/>
      <c r="E106" s="85" t="s">
        <v>162</v>
      </c>
      <c r="F106" s="85"/>
      <c r="G106" s="85"/>
      <c r="H106" s="13"/>
      <c r="I106" s="77">
        <v>371.63</v>
      </c>
      <c r="J106" s="77">
        <v>1500</v>
      </c>
      <c r="K106" s="77">
        <v>941.47</v>
      </c>
      <c r="L106" s="12">
        <f t="shared" si="3"/>
        <v>0.6276466666666667</v>
      </c>
      <c r="M106" s="17">
        <f>K106/K380</f>
        <v>0.00015599963016884813</v>
      </c>
    </row>
    <row r="107" spans="2:13" ht="12.75">
      <c r="B107" s="87" t="s">
        <v>163</v>
      </c>
      <c r="C107" s="87"/>
      <c r="D107" s="87"/>
      <c r="E107" s="103" t="s">
        <v>164</v>
      </c>
      <c r="F107" s="103"/>
      <c r="G107" s="103"/>
      <c r="H107" s="41"/>
      <c r="I107" s="76">
        <f>SUM(I108:I135)</f>
        <v>1018532.7100000002</v>
      </c>
      <c r="J107" s="76">
        <f>SUM(J108:J135)</f>
        <v>2044000</v>
      </c>
      <c r="K107" s="76">
        <f>SUM(K108:K135)</f>
        <v>1077463.95</v>
      </c>
      <c r="L107" s="42">
        <f t="shared" si="3"/>
        <v>0.5271350048923679</v>
      </c>
      <c r="M107" s="42">
        <f>K107/K380</f>
        <v>0.17853354617806863</v>
      </c>
    </row>
    <row r="108" spans="2:13" ht="12.75">
      <c r="B108" s="84" t="s">
        <v>165</v>
      </c>
      <c r="C108" s="84"/>
      <c r="D108" s="84"/>
      <c r="E108" s="85" t="s">
        <v>166</v>
      </c>
      <c r="F108" s="85"/>
      <c r="G108" s="85"/>
      <c r="H108" s="13"/>
      <c r="I108" s="77">
        <v>450</v>
      </c>
      <c r="J108" s="77">
        <v>1000</v>
      </c>
      <c r="K108" s="77">
        <v>678.5</v>
      </c>
      <c r="L108" s="12">
        <f t="shared" si="3"/>
        <v>0.6785</v>
      </c>
      <c r="M108" s="18">
        <f>K108/K380</f>
        <v>0.00011242604551346665</v>
      </c>
    </row>
    <row r="109" spans="2:13" ht="12.75">
      <c r="B109" s="84" t="s">
        <v>167</v>
      </c>
      <c r="C109" s="84"/>
      <c r="D109" s="84"/>
      <c r="E109" s="85" t="s">
        <v>168</v>
      </c>
      <c r="F109" s="85"/>
      <c r="G109" s="85"/>
      <c r="H109" s="13"/>
      <c r="I109" s="77">
        <v>575701.42</v>
      </c>
      <c r="J109" s="77">
        <v>1344700</v>
      </c>
      <c r="K109" s="77">
        <v>637709.87</v>
      </c>
      <c r="L109" s="12">
        <f t="shared" si="3"/>
        <v>0.47423951067152526</v>
      </c>
      <c r="M109" s="18">
        <f>K109/K380</f>
        <v>0.10566720540752676</v>
      </c>
    </row>
    <row r="110" spans="2:13" ht="12.75">
      <c r="B110" s="84" t="s">
        <v>169</v>
      </c>
      <c r="C110" s="84"/>
      <c r="D110" s="84"/>
      <c r="E110" s="85" t="s">
        <v>170</v>
      </c>
      <c r="F110" s="85"/>
      <c r="G110" s="85"/>
      <c r="H110" s="13"/>
      <c r="I110" s="77">
        <v>82086.68</v>
      </c>
      <c r="J110" s="77">
        <v>91500</v>
      </c>
      <c r="K110" s="77">
        <v>91226.68</v>
      </c>
      <c r="L110" s="12">
        <f t="shared" si="3"/>
        <v>0.9970128961748633</v>
      </c>
      <c r="M110" s="18">
        <f>K110/K380</f>
        <v>0.01511607203791077</v>
      </c>
    </row>
    <row r="111" spans="2:13" ht="12.75">
      <c r="B111" s="84" t="s">
        <v>171</v>
      </c>
      <c r="C111" s="84"/>
      <c r="D111" s="84"/>
      <c r="E111" s="85" t="s">
        <v>172</v>
      </c>
      <c r="F111" s="85"/>
      <c r="G111" s="85"/>
      <c r="H111" s="13"/>
      <c r="I111" s="77">
        <v>89391.53</v>
      </c>
      <c r="J111" s="77">
        <v>206500</v>
      </c>
      <c r="K111" s="77">
        <v>101252.83</v>
      </c>
      <c r="L111" s="12">
        <f t="shared" si="3"/>
        <v>0.4903284745762712</v>
      </c>
      <c r="M111" s="18">
        <f>K111/K380</f>
        <v>0.016777384338905382</v>
      </c>
    </row>
    <row r="112" spans="2:13" ht="12.75">
      <c r="B112" s="84" t="s">
        <v>173</v>
      </c>
      <c r="C112" s="84"/>
      <c r="D112" s="84"/>
      <c r="E112" s="85" t="s">
        <v>174</v>
      </c>
      <c r="F112" s="85"/>
      <c r="G112" s="85"/>
      <c r="H112" s="13"/>
      <c r="I112" s="77">
        <v>14783.79</v>
      </c>
      <c r="J112" s="77">
        <v>33500</v>
      </c>
      <c r="K112" s="77">
        <v>16204.47</v>
      </c>
      <c r="L112" s="12">
        <f t="shared" si="3"/>
        <v>0.4837155223880597</v>
      </c>
      <c r="M112" s="18">
        <f>K112/K380</f>
        <v>0.0026850471359493072</v>
      </c>
    </row>
    <row r="113" spans="2:13" ht="12.75">
      <c r="B113" s="84" t="s">
        <v>175</v>
      </c>
      <c r="C113" s="84"/>
      <c r="D113" s="84"/>
      <c r="E113" s="85" t="s">
        <v>176</v>
      </c>
      <c r="F113" s="85"/>
      <c r="G113" s="85"/>
      <c r="H113" s="13"/>
      <c r="I113" s="77">
        <v>319</v>
      </c>
      <c r="J113" s="77">
        <v>1000</v>
      </c>
      <c r="K113" s="77">
        <v>846</v>
      </c>
      <c r="L113" s="12">
        <f t="shared" si="3"/>
        <v>0.846</v>
      </c>
      <c r="M113" s="18">
        <f>K113/K380</f>
        <v>0.0001401804487905568</v>
      </c>
    </row>
    <row r="114" spans="2:13" ht="12.75">
      <c r="B114" s="84" t="s">
        <v>177</v>
      </c>
      <c r="C114" s="84"/>
      <c r="D114" s="84"/>
      <c r="E114" s="85" t="s">
        <v>178</v>
      </c>
      <c r="F114" s="85"/>
      <c r="G114" s="85"/>
      <c r="H114" s="13"/>
      <c r="I114" s="77">
        <v>1160.21</v>
      </c>
      <c r="J114" s="77">
        <v>5000</v>
      </c>
      <c r="K114" s="77">
        <v>4171.39</v>
      </c>
      <c r="L114" s="18">
        <f t="shared" si="3"/>
        <v>0.8342780000000001</v>
      </c>
      <c r="M114" s="18">
        <f>K114/K380</f>
        <v>0.0006911906882747527</v>
      </c>
    </row>
    <row r="115" spans="2:13" ht="12.75">
      <c r="B115" s="84" t="s">
        <v>179</v>
      </c>
      <c r="C115" s="84"/>
      <c r="D115" s="84"/>
      <c r="E115" s="85" t="s">
        <v>180</v>
      </c>
      <c r="F115" s="85"/>
      <c r="G115" s="85"/>
      <c r="H115" s="13"/>
      <c r="I115" s="77">
        <v>24990.32</v>
      </c>
      <c r="J115" s="77">
        <v>85000</v>
      </c>
      <c r="K115" s="77">
        <v>46728.12</v>
      </c>
      <c r="L115" s="12">
        <f t="shared" si="3"/>
        <v>0.5497425882352941</v>
      </c>
      <c r="M115" s="18">
        <f>K115/K380</f>
        <v>0.007742752757374697</v>
      </c>
    </row>
    <row r="116" spans="2:13" ht="12.75">
      <c r="B116" s="84" t="s">
        <v>181</v>
      </c>
      <c r="C116" s="84"/>
      <c r="D116" s="84"/>
      <c r="E116" s="85" t="s">
        <v>182</v>
      </c>
      <c r="F116" s="85"/>
      <c r="G116" s="85"/>
      <c r="H116" s="13"/>
      <c r="I116" s="77">
        <v>14894.77</v>
      </c>
      <c r="J116" s="77">
        <v>34000</v>
      </c>
      <c r="K116" s="77">
        <v>22989.18</v>
      </c>
      <c r="L116" s="12">
        <f t="shared" si="3"/>
        <v>0.6761523529411765</v>
      </c>
      <c r="M116" s="18">
        <f>K116/K380</f>
        <v>0.0038092595386842705</v>
      </c>
    </row>
    <row r="117" spans="2:13" ht="12.75">
      <c r="B117" s="84" t="s">
        <v>183</v>
      </c>
      <c r="C117" s="84"/>
      <c r="D117" s="84"/>
      <c r="E117" s="85" t="s">
        <v>184</v>
      </c>
      <c r="F117" s="85"/>
      <c r="G117" s="85"/>
      <c r="H117" s="13"/>
      <c r="I117" s="77">
        <v>2697.99</v>
      </c>
      <c r="J117" s="77">
        <v>10000</v>
      </c>
      <c r="K117" s="77">
        <v>3434.17</v>
      </c>
      <c r="L117" s="12">
        <f t="shared" si="3"/>
        <v>0.34341700000000003</v>
      </c>
      <c r="M117" s="18">
        <f>K117/K380</f>
        <v>0.0005690348603109533</v>
      </c>
    </row>
    <row r="118" spans="2:13" ht="12.75">
      <c r="B118" s="84" t="s">
        <v>185</v>
      </c>
      <c r="C118" s="84"/>
      <c r="D118" s="84"/>
      <c r="E118" s="85" t="s">
        <v>186</v>
      </c>
      <c r="F118" s="85"/>
      <c r="G118" s="85"/>
      <c r="H118" s="13"/>
      <c r="I118" s="77">
        <v>642</v>
      </c>
      <c r="J118" s="77">
        <v>2000</v>
      </c>
      <c r="K118" s="77">
        <v>1126.2</v>
      </c>
      <c r="L118" s="12">
        <f t="shared" si="3"/>
        <v>0.5631</v>
      </c>
      <c r="M118" s="18">
        <f>K118/K380</f>
        <v>0.00018660900878005328</v>
      </c>
    </row>
    <row r="119" spans="2:13" ht="12.75">
      <c r="B119" s="86" t="s">
        <v>187</v>
      </c>
      <c r="C119" s="86"/>
      <c r="D119" s="86"/>
      <c r="E119" s="85" t="s">
        <v>188</v>
      </c>
      <c r="F119" s="85"/>
      <c r="G119" s="85"/>
      <c r="H119" s="13"/>
      <c r="I119" s="77">
        <v>85990.77</v>
      </c>
      <c r="J119" s="77">
        <v>77000</v>
      </c>
      <c r="K119" s="77">
        <v>72047.8</v>
      </c>
      <c r="L119" s="18">
        <f t="shared" si="3"/>
        <v>0.9356857142857143</v>
      </c>
      <c r="M119" s="18">
        <f>K119/K380</f>
        <v>0.011938171321953048</v>
      </c>
    </row>
    <row r="120" spans="2:13" ht="12.75">
      <c r="B120" s="86" t="s">
        <v>189</v>
      </c>
      <c r="C120" s="86"/>
      <c r="D120" s="86"/>
      <c r="E120" s="85" t="s">
        <v>190</v>
      </c>
      <c r="F120" s="85"/>
      <c r="G120" s="85"/>
      <c r="H120" s="13"/>
      <c r="I120" s="77">
        <v>2157.84</v>
      </c>
      <c r="J120" s="77">
        <v>6000</v>
      </c>
      <c r="K120" s="77">
        <v>3814.94</v>
      </c>
      <c r="L120" s="18">
        <f t="shared" si="3"/>
        <v>0.6358233333333333</v>
      </c>
      <c r="M120" s="18">
        <f>K120/K380</f>
        <v>0.0006321276611218047</v>
      </c>
    </row>
    <row r="121" spans="2:13" ht="12.75">
      <c r="B121" s="84" t="s">
        <v>191</v>
      </c>
      <c r="C121" s="84"/>
      <c r="D121" s="84"/>
      <c r="E121" s="85" t="s">
        <v>192</v>
      </c>
      <c r="F121" s="85"/>
      <c r="G121" s="85"/>
      <c r="H121" s="13"/>
      <c r="I121" s="77">
        <v>4268.18</v>
      </c>
      <c r="J121" s="77">
        <v>9000</v>
      </c>
      <c r="K121" s="77">
        <v>5225.62</v>
      </c>
      <c r="L121" s="12">
        <f t="shared" si="3"/>
        <v>0.5806244444444444</v>
      </c>
      <c r="M121" s="18">
        <f>K121/K380</f>
        <v>0.0008658744170318078</v>
      </c>
    </row>
    <row r="122" spans="2:13" ht="12.75">
      <c r="B122" s="84" t="s">
        <v>193</v>
      </c>
      <c r="C122" s="84"/>
      <c r="D122" s="84"/>
      <c r="E122" s="85" t="s">
        <v>194</v>
      </c>
      <c r="F122" s="85"/>
      <c r="G122" s="85"/>
      <c r="H122" s="13"/>
      <c r="I122" s="77">
        <v>6263.88</v>
      </c>
      <c r="J122" s="77">
        <v>11000</v>
      </c>
      <c r="K122" s="77">
        <v>3348.84</v>
      </c>
      <c r="L122" s="12">
        <f t="shared" si="3"/>
        <v>0.30444</v>
      </c>
      <c r="M122" s="18">
        <f>K122/K380</f>
        <v>0.0005548958559429885</v>
      </c>
    </row>
    <row r="123" spans="2:13" ht="12.75">
      <c r="B123" s="94" t="s">
        <v>79</v>
      </c>
      <c r="C123" s="84"/>
      <c r="D123" s="84"/>
      <c r="E123" s="89" t="s">
        <v>80</v>
      </c>
      <c r="F123" s="85"/>
      <c r="G123" s="85"/>
      <c r="H123" s="13"/>
      <c r="I123" s="77">
        <v>0</v>
      </c>
      <c r="J123" s="77">
        <v>500</v>
      </c>
      <c r="K123" s="77">
        <v>488</v>
      </c>
      <c r="L123" s="12">
        <f t="shared" si="3"/>
        <v>0.976</v>
      </c>
      <c r="M123" s="18">
        <f>K123/K380</f>
        <v>8.08605898460895E-05</v>
      </c>
    </row>
    <row r="124" spans="2:13" ht="12.75">
      <c r="B124" s="84" t="s">
        <v>195</v>
      </c>
      <c r="C124" s="84"/>
      <c r="D124" s="84"/>
      <c r="E124" s="89" t="s">
        <v>315</v>
      </c>
      <c r="F124" s="85"/>
      <c r="G124" s="85"/>
      <c r="H124" s="13"/>
      <c r="I124" s="77">
        <v>14195.01</v>
      </c>
      <c r="J124" s="77">
        <v>20000</v>
      </c>
      <c r="K124" s="77">
        <v>15586.25</v>
      </c>
      <c r="L124" s="12">
        <f t="shared" si="3"/>
        <v>0.7793125</v>
      </c>
      <c r="M124" s="18">
        <f>K124/K380</f>
        <v>0.002582609361656993</v>
      </c>
    </row>
    <row r="125" spans="2:13" ht="12.75">
      <c r="B125" s="84" t="s">
        <v>196</v>
      </c>
      <c r="C125" s="84"/>
      <c r="D125" s="84"/>
      <c r="E125" s="85" t="s">
        <v>197</v>
      </c>
      <c r="F125" s="85"/>
      <c r="G125" s="85"/>
      <c r="H125" s="13"/>
      <c r="I125" s="77">
        <v>0</v>
      </c>
      <c r="J125" s="77">
        <v>1000</v>
      </c>
      <c r="K125" s="77">
        <v>0</v>
      </c>
      <c r="L125" s="12">
        <f t="shared" si="3"/>
        <v>0</v>
      </c>
      <c r="M125" s="18">
        <f>K125/K380</f>
        <v>0</v>
      </c>
    </row>
    <row r="126" spans="2:13" ht="12.75">
      <c r="B126" s="84" t="s">
        <v>198</v>
      </c>
      <c r="C126" s="84"/>
      <c r="D126" s="84"/>
      <c r="E126" s="85" t="s">
        <v>199</v>
      </c>
      <c r="F126" s="85"/>
      <c r="G126" s="85"/>
      <c r="H126" s="13"/>
      <c r="I126" s="77">
        <v>432</v>
      </c>
      <c r="J126" s="77">
        <v>1300</v>
      </c>
      <c r="K126" s="77">
        <v>807</v>
      </c>
      <c r="L126" s="12">
        <f t="shared" si="3"/>
        <v>0.6207692307692307</v>
      </c>
      <c r="M126" s="18">
        <f>K126/K380</f>
        <v>0.00013371822952007014</v>
      </c>
    </row>
    <row r="127" spans="2:13" ht="12.75">
      <c r="B127" s="84" t="s">
        <v>200</v>
      </c>
      <c r="C127" s="84"/>
      <c r="D127" s="84"/>
      <c r="E127" s="85" t="s">
        <v>201</v>
      </c>
      <c r="F127" s="85"/>
      <c r="G127" s="85"/>
      <c r="H127" s="13"/>
      <c r="I127" s="77">
        <v>22200</v>
      </c>
      <c r="J127" s="77">
        <v>30000</v>
      </c>
      <c r="K127" s="77">
        <v>22500</v>
      </c>
      <c r="L127" s="12">
        <f t="shared" si="3"/>
        <v>0.75</v>
      </c>
      <c r="M127" s="18">
        <f>K127/K380</f>
        <v>0.003728203425280766</v>
      </c>
    </row>
    <row r="128" spans="2:13" ht="12.75">
      <c r="B128" s="86" t="s">
        <v>204</v>
      </c>
      <c r="C128" s="86"/>
      <c r="D128" s="86"/>
      <c r="E128" s="85" t="s">
        <v>205</v>
      </c>
      <c r="F128" s="85"/>
      <c r="G128" s="85"/>
      <c r="H128" s="13"/>
      <c r="I128" s="77">
        <v>1549.93</v>
      </c>
      <c r="J128" s="77">
        <v>4000</v>
      </c>
      <c r="K128" s="77">
        <v>1390.12</v>
      </c>
      <c r="L128" s="18">
        <f aca="true" t="shared" si="4" ref="L128:L137">K128/J128</f>
        <v>0.34752999999999995</v>
      </c>
      <c r="M128" s="18">
        <f>K128/K380</f>
        <v>0.00023034000646894657</v>
      </c>
    </row>
    <row r="129" spans="2:13" ht="12.75">
      <c r="B129" s="86" t="s">
        <v>206</v>
      </c>
      <c r="C129" s="86"/>
      <c r="D129" s="86"/>
      <c r="E129" s="85" t="s">
        <v>207</v>
      </c>
      <c r="F129" s="85"/>
      <c r="G129" s="85"/>
      <c r="H129" s="13"/>
      <c r="I129" s="77">
        <v>2791</v>
      </c>
      <c r="J129" s="77">
        <v>7500</v>
      </c>
      <c r="K129" s="77">
        <v>5373</v>
      </c>
      <c r="L129" s="18">
        <f t="shared" si="4"/>
        <v>0.7164</v>
      </c>
      <c r="M129" s="18">
        <f>K129/K380</f>
        <v>0.000890294977957047</v>
      </c>
    </row>
    <row r="130" spans="2:13" ht="27" customHeight="1">
      <c r="B130" s="84" t="s">
        <v>208</v>
      </c>
      <c r="C130" s="84"/>
      <c r="D130" s="84"/>
      <c r="E130" s="90" t="s">
        <v>628</v>
      </c>
      <c r="F130" s="91"/>
      <c r="G130" s="91"/>
      <c r="H130" s="13"/>
      <c r="I130" s="77">
        <v>3302.5</v>
      </c>
      <c r="J130" s="77">
        <v>5000</v>
      </c>
      <c r="K130" s="77">
        <v>3705.49</v>
      </c>
      <c r="L130" s="12">
        <f t="shared" si="4"/>
        <v>0.7410979999999999</v>
      </c>
      <c r="M130" s="18">
        <f>K130/K380</f>
        <v>0.0006139920226819388</v>
      </c>
    </row>
    <row r="131" spans="2:13" ht="12.75">
      <c r="B131" s="84" t="s">
        <v>209</v>
      </c>
      <c r="C131" s="84"/>
      <c r="D131" s="84"/>
      <c r="E131" s="85" t="s">
        <v>210</v>
      </c>
      <c r="F131" s="85"/>
      <c r="G131" s="85"/>
      <c r="H131" s="13"/>
      <c r="I131" s="77">
        <v>14659.63</v>
      </c>
      <c r="J131" s="77">
        <v>17500</v>
      </c>
      <c r="K131" s="77">
        <v>13442.28</v>
      </c>
      <c r="L131" s="12">
        <f t="shared" si="4"/>
        <v>0.7681302857142858</v>
      </c>
      <c r="M131" s="18">
        <f>K131/K380</f>
        <v>0.0022273579706481397</v>
      </c>
    </row>
    <row r="132" spans="2:13" ht="12.75">
      <c r="B132" s="84" t="s">
        <v>211</v>
      </c>
      <c r="C132" s="84"/>
      <c r="D132" s="84"/>
      <c r="E132" s="85" t="s">
        <v>212</v>
      </c>
      <c r="F132" s="85"/>
      <c r="G132" s="85"/>
      <c r="H132" s="13"/>
      <c r="I132" s="77">
        <v>19154</v>
      </c>
      <c r="J132" s="77">
        <v>0</v>
      </c>
      <c r="K132" s="77">
        <v>0</v>
      </c>
      <c r="L132" s="31" t="s">
        <v>14</v>
      </c>
      <c r="M132" s="18">
        <f>K132/K380</f>
        <v>0</v>
      </c>
    </row>
    <row r="133" spans="2:13" ht="12.75">
      <c r="B133" s="84" t="s">
        <v>213</v>
      </c>
      <c r="C133" s="84"/>
      <c r="D133" s="84"/>
      <c r="E133" s="85" t="s">
        <v>214</v>
      </c>
      <c r="F133" s="85"/>
      <c r="G133" s="85"/>
      <c r="H133" s="13"/>
      <c r="I133" s="77">
        <v>20425.48</v>
      </c>
      <c r="J133" s="77">
        <v>0</v>
      </c>
      <c r="K133" s="77">
        <v>0</v>
      </c>
      <c r="L133" s="31" t="s">
        <v>14</v>
      </c>
      <c r="M133" s="18">
        <f>K133/K380</f>
        <v>0</v>
      </c>
    </row>
    <row r="134" spans="2:13" ht="12.75">
      <c r="B134" s="84" t="s">
        <v>215</v>
      </c>
      <c r="C134" s="84"/>
      <c r="D134" s="84"/>
      <c r="E134" s="85" t="s">
        <v>216</v>
      </c>
      <c r="F134" s="85"/>
      <c r="G134" s="85"/>
      <c r="H134" s="13"/>
      <c r="I134" s="77">
        <v>14024.78</v>
      </c>
      <c r="J134" s="77">
        <v>35000</v>
      </c>
      <c r="K134" s="77">
        <v>1537.2</v>
      </c>
      <c r="L134" s="12">
        <f>K134/J134</f>
        <v>0.04392</v>
      </c>
      <c r="M134" s="18">
        <f>K134/K380</f>
        <v>0.00025471085801518197</v>
      </c>
    </row>
    <row r="135" spans="2:13" ht="12.75">
      <c r="B135" s="94" t="s">
        <v>629</v>
      </c>
      <c r="C135" s="84"/>
      <c r="D135" s="84"/>
      <c r="E135" s="85" t="s">
        <v>216</v>
      </c>
      <c r="F135" s="85"/>
      <c r="G135" s="85"/>
      <c r="H135" s="13"/>
      <c r="I135" s="77">
        <v>0</v>
      </c>
      <c r="J135" s="77">
        <v>5000</v>
      </c>
      <c r="K135" s="77">
        <v>1830</v>
      </c>
      <c r="L135" s="12">
        <f t="shared" si="4"/>
        <v>0.366</v>
      </c>
      <c r="M135" s="18">
        <f>K135/K380</f>
        <v>0.00030322721192283566</v>
      </c>
    </row>
    <row r="136" spans="2:13" ht="12.75">
      <c r="B136" s="87" t="s">
        <v>217</v>
      </c>
      <c r="C136" s="87"/>
      <c r="D136" s="87"/>
      <c r="E136" s="103" t="s">
        <v>218</v>
      </c>
      <c r="F136" s="103"/>
      <c r="G136" s="103"/>
      <c r="H136" s="41"/>
      <c r="I136" s="76">
        <f>SUM(I137:I140)</f>
        <v>10138.810000000001</v>
      </c>
      <c r="J136" s="76">
        <f>SUM(J137:J140)</f>
        <v>62000</v>
      </c>
      <c r="K136" s="76">
        <f>SUM(K137:K140)</f>
        <v>20088.43</v>
      </c>
      <c r="L136" s="42">
        <f t="shared" si="4"/>
        <v>0.324006935483871</v>
      </c>
      <c r="M136" s="42">
        <f>K136/K380</f>
        <v>0.0033286112682005733</v>
      </c>
    </row>
    <row r="137" spans="2:13" ht="12.75">
      <c r="B137" s="86" t="s">
        <v>219</v>
      </c>
      <c r="C137" s="86"/>
      <c r="D137" s="86"/>
      <c r="E137" s="89" t="s">
        <v>630</v>
      </c>
      <c r="F137" s="89"/>
      <c r="G137" s="89"/>
      <c r="H137" s="7"/>
      <c r="I137" s="77">
        <v>0</v>
      </c>
      <c r="J137" s="77">
        <v>6000</v>
      </c>
      <c r="K137" s="77">
        <v>0</v>
      </c>
      <c r="L137" s="17">
        <f t="shared" si="4"/>
        <v>0</v>
      </c>
      <c r="M137" s="17">
        <f>K137/K380</f>
        <v>0</v>
      </c>
    </row>
    <row r="138" spans="2:13" ht="12.75">
      <c r="B138" s="84" t="s">
        <v>220</v>
      </c>
      <c r="C138" s="84"/>
      <c r="D138" s="84"/>
      <c r="E138" s="85" t="s">
        <v>221</v>
      </c>
      <c r="F138" s="85"/>
      <c r="G138" s="85"/>
      <c r="H138" s="13"/>
      <c r="I138" s="77">
        <v>0</v>
      </c>
      <c r="J138" s="77">
        <v>2300</v>
      </c>
      <c r="K138" s="77">
        <v>2092</v>
      </c>
      <c r="L138" s="20" t="s">
        <v>222</v>
      </c>
      <c r="M138" s="17">
        <f>K138/K380</f>
        <v>0.000346640069586105</v>
      </c>
    </row>
    <row r="139" spans="2:13" ht="12.75">
      <c r="B139" s="84" t="s">
        <v>223</v>
      </c>
      <c r="C139" s="84"/>
      <c r="D139" s="84"/>
      <c r="E139" s="85" t="s">
        <v>224</v>
      </c>
      <c r="F139" s="85"/>
      <c r="G139" s="85"/>
      <c r="H139" s="13"/>
      <c r="I139" s="77">
        <v>429.61</v>
      </c>
      <c r="J139" s="77">
        <v>4000</v>
      </c>
      <c r="K139" s="77">
        <v>451.63</v>
      </c>
      <c r="L139" s="12">
        <f aca="true" t="shared" si="5" ref="L139:L187">K139/J139</f>
        <v>0.1129075</v>
      </c>
      <c r="M139" s="17">
        <f>K139/K380</f>
        <v>7.483415613153566E-05</v>
      </c>
    </row>
    <row r="140" spans="2:13" ht="12.75">
      <c r="B140" s="86" t="s">
        <v>225</v>
      </c>
      <c r="C140" s="86"/>
      <c r="D140" s="86"/>
      <c r="E140" s="85" t="s">
        <v>226</v>
      </c>
      <c r="F140" s="85"/>
      <c r="G140" s="85"/>
      <c r="H140" s="13"/>
      <c r="I140" s="77">
        <v>9709.2</v>
      </c>
      <c r="J140" s="77">
        <v>49700</v>
      </c>
      <c r="K140" s="77">
        <v>17544.8</v>
      </c>
      <c r="L140" s="18">
        <f t="shared" si="5"/>
        <v>0.35301408450704225</v>
      </c>
      <c r="M140" s="17">
        <f>K140/K380</f>
        <v>0.0029071370424829327</v>
      </c>
    </row>
    <row r="141" spans="2:13" ht="12.75">
      <c r="B141" s="87" t="s">
        <v>227</v>
      </c>
      <c r="C141" s="87"/>
      <c r="D141" s="87"/>
      <c r="E141" s="103" t="s">
        <v>228</v>
      </c>
      <c r="F141" s="103"/>
      <c r="G141" s="103"/>
      <c r="H141" s="41"/>
      <c r="I141" s="76">
        <f>SUM(I142)</f>
        <v>6562.33</v>
      </c>
      <c r="J141" s="76">
        <f>SUM(J142)</f>
        <v>19950</v>
      </c>
      <c r="K141" s="76">
        <f>SUM(K142)</f>
        <v>7035.34</v>
      </c>
      <c r="L141" s="42">
        <f t="shared" si="5"/>
        <v>0.3526486215538847</v>
      </c>
      <c r="M141" s="42">
        <f>K141/K380</f>
        <v>0.0011657412749339904</v>
      </c>
    </row>
    <row r="142" spans="2:13" ht="12.75">
      <c r="B142" s="84" t="s">
        <v>229</v>
      </c>
      <c r="C142" s="84"/>
      <c r="D142" s="84"/>
      <c r="E142" s="85" t="s">
        <v>230</v>
      </c>
      <c r="F142" s="85"/>
      <c r="G142" s="85"/>
      <c r="H142" s="13"/>
      <c r="I142" s="77">
        <v>6562.33</v>
      </c>
      <c r="J142" s="77">
        <v>19950</v>
      </c>
      <c r="K142" s="77">
        <v>7035.34</v>
      </c>
      <c r="L142" s="12">
        <f t="shared" si="5"/>
        <v>0.3526486215538847</v>
      </c>
      <c r="M142" s="17">
        <f>K142/K380</f>
        <v>0.0011657412749339904</v>
      </c>
    </row>
    <row r="143" spans="2:13" ht="48.75" customHeight="1">
      <c r="B143" s="104" t="s">
        <v>231</v>
      </c>
      <c r="C143" s="104"/>
      <c r="D143" s="104"/>
      <c r="E143" s="116" t="s">
        <v>232</v>
      </c>
      <c r="F143" s="116"/>
      <c r="G143" s="116"/>
      <c r="H143" s="4"/>
      <c r="I143" s="75">
        <f>SUM(I144,I148)</f>
        <v>0</v>
      </c>
      <c r="J143" s="75">
        <f>SUM(J144,J148)</f>
        <v>11170.000000000002</v>
      </c>
      <c r="K143" s="75">
        <f>SUM(K144,K148)</f>
        <v>9451.080000000002</v>
      </c>
      <c r="L143" s="35">
        <f t="shared" si="5"/>
        <v>0.8461128021486124</v>
      </c>
      <c r="M143" s="35">
        <f>K143/K380</f>
        <v>0.0015660243923823355</v>
      </c>
    </row>
    <row r="144" spans="2:13" ht="30.75" customHeight="1">
      <c r="B144" s="87" t="s">
        <v>233</v>
      </c>
      <c r="C144" s="87"/>
      <c r="D144" s="87"/>
      <c r="E144" s="88" t="s">
        <v>234</v>
      </c>
      <c r="F144" s="88"/>
      <c r="G144" s="88"/>
      <c r="H144" s="41"/>
      <c r="I144" s="78">
        <f>SUM(I145:I147)</f>
        <v>0</v>
      </c>
      <c r="J144" s="78">
        <f>SUM(J145:J147)</f>
        <v>855</v>
      </c>
      <c r="K144" s="79">
        <f>SUM(K145:K147)</f>
        <v>0</v>
      </c>
      <c r="L144" s="48">
        <f t="shared" si="5"/>
        <v>0</v>
      </c>
      <c r="M144" s="49">
        <f>K144/K380</f>
        <v>0</v>
      </c>
    </row>
    <row r="145" spans="2:13" ht="14.25" customHeight="1">
      <c r="B145" s="84" t="s">
        <v>19</v>
      </c>
      <c r="C145" s="84"/>
      <c r="D145" s="84"/>
      <c r="E145" s="85" t="s">
        <v>20</v>
      </c>
      <c r="F145" s="85"/>
      <c r="G145" s="85"/>
      <c r="H145" s="7"/>
      <c r="I145" s="77">
        <v>0</v>
      </c>
      <c r="J145" s="77">
        <v>155</v>
      </c>
      <c r="K145" s="77">
        <v>0</v>
      </c>
      <c r="L145" s="17">
        <f>K145/J145</f>
        <v>0</v>
      </c>
      <c r="M145" s="17">
        <f>K145/K380</f>
        <v>0</v>
      </c>
    </row>
    <row r="146" spans="2:13" ht="14.25" customHeight="1">
      <c r="B146" s="86" t="s">
        <v>21</v>
      </c>
      <c r="C146" s="86"/>
      <c r="D146" s="86"/>
      <c r="E146" s="85" t="s">
        <v>22</v>
      </c>
      <c r="F146" s="85"/>
      <c r="G146" s="85"/>
      <c r="H146" s="7"/>
      <c r="I146" s="77">
        <v>0</v>
      </c>
      <c r="J146" s="77">
        <v>200</v>
      </c>
      <c r="K146" s="77">
        <v>0</v>
      </c>
      <c r="L146" s="17">
        <f>K146/J146</f>
        <v>0</v>
      </c>
      <c r="M146" s="17">
        <f>K146/K380</f>
        <v>0</v>
      </c>
    </row>
    <row r="147" spans="2:13" ht="27" customHeight="1">
      <c r="B147" s="84" t="s">
        <v>160</v>
      </c>
      <c r="C147" s="84"/>
      <c r="D147" s="84"/>
      <c r="E147" s="90" t="s">
        <v>628</v>
      </c>
      <c r="F147" s="91"/>
      <c r="G147" s="91"/>
      <c r="H147" s="13"/>
      <c r="I147" s="77">
        <v>0</v>
      </c>
      <c r="J147" s="77">
        <v>500</v>
      </c>
      <c r="K147" s="77">
        <v>0</v>
      </c>
      <c r="L147" s="12">
        <f t="shared" si="5"/>
        <v>0</v>
      </c>
      <c r="M147" s="18">
        <f>K147/K380</f>
        <v>0</v>
      </c>
    </row>
    <row r="148" spans="2:13" ht="15.75" customHeight="1">
      <c r="B148" s="92" t="s">
        <v>631</v>
      </c>
      <c r="C148" s="87"/>
      <c r="D148" s="87"/>
      <c r="E148" s="93" t="s">
        <v>632</v>
      </c>
      <c r="F148" s="88"/>
      <c r="G148" s="88"/>
      <c r="H148" s="41"/>
      <c r="I148" s="76">
        <f>SUM(I149:I158)</f>
        <v>0</v>
      </c>
      <c r="J148" s="76">
        <f>SUM(J149:J158)</f>
        <v>10315.000000000002</v>
      </c>
      <c r="K148" s="80">
        <f>SUM(K149:K158)</f>
        <v>9451.080000000002</v>
      </c>
      <c r="L148" s="50">
        <f aca="true" t="shared" si="6" ref="L148:L158">K148/J148</f>
        <v>0.9162462433349491</v>
      </c>
      <c r="M148" s="51">
        <f>K148/K380</f>
        <v>0.0015660243923823355</v>
      </c>
    </row>
    <row r="149" spans="2:13" ht="14.25" customHeight="1">
      <c r="B149" s="94" t="s">
        <v>148</v>
      </c>
      <c r="C149" s="84"/>
      <c r="D149" s="84"/>
      <c r="E149" s="89" t="s">
        <v>149</v>
      </c>
      <c r="F149" s="85"/>
      <c r="G149" s="85"/>
      <c r="H149" s="7"/>
      <c r="I149" s="77">
        <v>0</v>
      </c>
      <c r="J149" s="77">
        <v>4950</v>
      </c>
      <c r="K149" s="81">
        <v>4950</v>
      </c>
      <c r="L149" s="37">
        <f t="shared" si="6"/>
        <v>1</v>
      </c>
      <c r="M149" s="38">
        <f>K149/K380</f>
        <v>0.0008202047535617685</v>
      </c>
    </row>
    <row r="150" spans="2:13" ht="15.75" customHeight="1">
      <c r="B150" s="84" t="s">
        <v>41</v>
      </c>
      <c r="C150" s="84"/>
      <c r="D150" s="84"/>
      <c r="E150" s="85" t="s">
        <v>42</v>
      </c>
      <c r="F150" s="85"/>
      <c r="G150" s="85"/>
      <c r="H150" s="7"/>
      <c r="I150" s="77">
        <v>0</v>
      </c>
      <c r="J150" s="77">
        <v>280.86</v>
      </c>
      <c r="K150" s="81">
        <v>0</v>
      </c>
      <c r="L150" s="39">
        <f t="shared" si="6"/>
        <v>0</v>
      </c>
      <c r="M150" s="39">
        <f>K150/K380</f>
        <v>0</v>
      </c>
    </row>
    <row r="151" spans="2:13" ht="15.75" customHeight="1">
      <c r="B151" s="84" t="s">
        <v>43</v>
      </c>
      <c r="C151" s="84"/>
      <c r="D151" s="84"/>
      <c r="E151" s="85" t="s">
        <v>44</v>
      </c>
      <c r="F151" s="85"/>
      <c r="G151" s="85"/>
      <c r="H151" s="7"/>
      <c r="I151" s="77">
        <v>0</v>
      </c>
      <c r="J151" s="77">
        <v>45.6</v>
      </c>
      <c r="K151" s="81">
        <v>0</v>
      </c>
      <c r="L151" s="39">
        <f t="shared" si="6"/>
        <v>0</v>
      </c>
      <c r="M151" s="39">
        <f>K151/K380</f>
        <v>0</v>
      </c>
    </row>
    <row r="152" spans="2:13" ht="15.75" customHeight="1">
      <c r="B152" s="84" t="s">
        <v>45</v>
      </c>
      <c r="C152" s="84"/>
      <c r="D152" s="84"/>
      <c r="E152" s="85" t="s">
        <v>46</v>
      </c>
      <c r="F152" s="85"/>
      <c r="G152" s="85"/>
      <c r="H152" s="7"/>
      <c r="I152" s="77">
        <v>0</v>
      </c>
      <c r="J152" s="77">
        <v>1860</v>
      </c>
      <c r="K152" s="81">
        <v>1352.54</v>
      </c>
      <c r="L152" s="39">
        <f t="shared" si="6"/>
        <v>0.7271720430107527</v>
      </c>
      <c r="M152" s="39">
        <f>K152/K380</f>
        <v>0.00022411307825907764</v>
      </c>
    </row>
    <row r="153" spans="2:13" ht="15.75" customHeight="1">
      <c r="B153" s="84" t="s">
        <v>19</v>
      </c>
      <c r="C153" s="84"/>
      <c r="D153" s="84"/>
      <c r="E153" s="85" t="s">
        <v>20</v>
      </c>
      <c r="F153" s="85"/>
      <c r="G153" s="85"/>
      <c r="H153" s="7"/>
      <c r="I153" s="77">
        <v>0</v>
      </c>
      <c r="J153" s="77">
        <v>537.37</v>
      </c>
      <c r="K153" s="81">
        <v>537.37</v>
      </c>
      <c r="L153" s="39">
        <f t="shared" si="6"/>
        <v>1</v>
      </c>
      <c r="M153" s="39">
        <f>K153/K380</f>
        <v>8.904109665080557E-05</v>
      </c>
    </row>
    <row r="154" spans="2:13" ht="15.75" customHeight="1">
      <c r="B154" s="86" t="s">
        <v>21</v>
      </c>
      <c r="C154" s="86"/>
      <c r="D154" s="86"/>
      <c r="E154" s="85" t="s">
        <v>22</v>
      </c>
      <c r="F154" s="85"/>
      <c r="G154" s="85"/>
      <c r="H154" s="7"/>
      <c r="I154" s="77">
        <v>0</v>
      </c>
      <c r="J154" s="77">
        <v>920</v>
      </c>
      <c r="K154" s="81">
        <v>920</v>
      </c>
      <c r="L154" s="39">
        <f t="shared" si="6"/>
        <v>1</v>
      </c>
      <c r="M154" s="39">
        <f>K154/K380</f>
        <v>0.00015244209561148021</v>
      </c>
    </row>
    <row r="155" spans="2:13" ht="15.75" customHeight="1">
      <c r="B155" s="84" t="s">
        <v>193</v>
      </c>
      <c r="C155" s="84"/>
      <c r="D155" s="84"/>
      <c r="E155" s="85" t="s">
        <v>194</v>
      </c>
      <c r="F155" s="85"/>
      <c r="G155" s="85"/>
      <c r="H155" s="7"/>
      <c r="I155" s="77">
        <v>0</v>
      </c>
      <c r="J155" s="77">
        <v>761.08</v>
      </c>
      <c r="K155" s="81">
        <v>761.08</v>
      </c>
      <c r="L155" s="39">
        <f t="shared" si="6"/>
        <v>1</v>
      </c>
      <c r="M155" s="39">
        <f>K155/K380</f>
        <v>0.00012610938057389714</v>
      </c>
    </row>
    <row r="156" spans="2:13" ht="14.25" customHeight="1">
      <c r="B156" s="84" t="s">
        <v>156</v>
      </c>
      <c r="C156" s="84"/>
      <c r="D156" s="84"/>
      <c r="E156" s="89" t="s">
        <v>315</v>
      </c>
      <c r="F156" s="85"/>
      <c r="G156" s="85"/>
      <c r="H156" s="13"/>
      <c r="I156" s="77">
        <v>0</v>
      </c>
      <c r="J156" s="77">
        <v>185.54</v>
      </c>
      <c r="K156" s="81">
        <v>155.54</v>
      </c>
      <c r="L156" s="40">
        <f t="shared" si="6"/>
        <v>0.8383097984262153</v>
      </c>
      <c r="M156" s="39">
        <f>K156/K380</f>
        <v>2.5772656034140904E-05</v>
      </c>
    </row>
    <row r="157" spans="2:13" ht="27" customHeight="1">
      <c r="B157" s="84" t="s">
        <v>160</v>
      </c>
      <c r="C157" s="84"/>
      <c r="D157" s="84"/>
      <c r="E157" s="90" t="s">
        <v>628</v>
      </c>
      <c r="F157" s="91"/>
      <c r="G157" s="91"/>
      <c r="H157" s="13"/>
      <c r="I157" s="77">
        <v>0</v>
      </c>
      <c r="J157" s="77">
        <v>236.68</v>
      </c>
      <c r="K157" s="77">
        <v>236.68</v>
      </c>
      <c r="L157" s="16">
        <f t="shared" si="6"/>
        <v>1</v>
      </c>
      <c r="M157" s="17">
        <f>K157/K380</f>
        <v>3.921738607535341E-05</v>
      </c>
    </row>
    <row r="158" spans="2:13" ht="15.75" customHeight="1">
      <c r="B158" s="84" t="s">
        <v>124</v>
      </c>
      <c r="C158" s="84"/>
      <c r="D158" s="84"/>
      <c r="E158" s="85" t="s">
        <v>125</v>
      </c>
      <c r="F158" s="85"/>
      <c r="G158" s="85"/>
      <c r="H158" s="13"/>
      <c r="I158" s="77">
        <v>0</v>
      </c>
      <c r="J158" s="77">
        <v>537.87</v>
      </c>
      <c r="K158" s="77">
        <v>537.87</v>
      </c>
      <c r="L158" s="16">
        <f t="shared" si="6"/>
        <v>1</v>
      </c>
      <c r="M158" s="17">
        <f>K158/K380</f>
        <v>8.91239456158118E-05</v>
      </c>
    </row>
    <row r="159" spans="2:13" ht="12.75">
      <c r="B159" s="104" t="s">
        <v>235</v>
      </c>
      <c r="C159" s="104"/>
      <c r="D159" s="104"/>
      <c r="E159" s="105" t="s">
        <v>236</v>
      </c>
      <c r="F159" s="105"/>
      <c r="G159" s="105"/>
      <c r="H159" s="4"/>
      <c r="I159" s="75">
        <f>SUM(I160)</f>
        <v>0</v>
      </c>
      <c r="J159" s="75">
        <f>SUM(J160)</f>
        <v>0</v>
      </c>
      <c r="K159" s="75">
        <f>SUM(K160)</f>
        <v>0</v>
      </c>
      <c r="L159" s="36" t="s">
        <v>14</v>
      </c>
      <c r="M159" s="19">
        <f>K159/352</f>
        <v>0</v>
      </c>
    </row>
    <row r="160" spans="2:13" ht="12.75">
      <c r="B160" s="87" t="s">
        <v>237</v>
      </c>
      <c r="C160" s="87"/>
      <c r="D160" s="87"/>
      <c r="E160" s="103" t="s">
        <v>238</v>
      </c>
      <c r="F160" s="103"/>
      <c r="G160" s="103"/>
      <c r="H160" s="41"/>
      <c r="I160" s="76">
        <f>SUM(I161:I161)</f>
        <v>0</v>
      </c>
      <c r="J160" s="76">
        <f>SUM(J161)</f>
        <v>0</v>
      </c>
      <c r="K160" s="76">
        <f>SUM(K161)</f>
        <v>0</v>
      </c>
      <c r="L160" s="47" t="s">
        <v>14</v>
      </c>
      <c r="M160" s="42">
        <f>K160/K380</f>
        <v>0</v>
      </c>
    </row>
    <row r="161" spans="2:13" ht="12.75" customHeight="1">
      <c r="B161" s="86" t="s">
        <v>239</v>
      </c>
      <c r="C161" s="86"/>
      <c r="D161" s="86"/>
      <c r="E161" s="85" t="s">
        <v>240</v>
      </c>
      <c r="F161" s="85"/>
      <c r="G161" s="85"/>
      <c r="H161" s="13"/>
      <c r="I161" s="77">
        <v>0</v>
      </c>
      <c r="J161" s="77">
        <v>0</v>
      </c>
      <c r="K161" s="77">
        <v>0</v>
      </c>
      <c r="L161" s="33" t="s">
        <v>14</v>
      </c>
      <c r="M161" s="18">
        <f>K161/K380</f>
        <v>0</v>
      </c>
    </row>
    <row r="162" spans="2:13" ht="27.75" customHeight="1">
      <c r="B162" s="104" t="s">
        <v>241</v>
      </c>
      <c r="C162" s="104"/>
      <c r="D162" s="104"/>
      <c r="E162" s="116" t="s">
        <v>242</v>
      </c>
      <c r="F162" s="116"/>
      <c r="G162" s="116"/>
      <c r="H162" s="4"/>
      <c r="I162" s="75">
        <f>SUM(I163,I165,I169)</f>
        <v>13022.939999999999</v>
      </c>
      <c r="J162" s="75">
        <f>SUM(J163,J165,J169)</f>
        <v>21039</v>
      </c>
      <c r="K162" s="75">
        <f>SUM(K163,K165,K169)</f>
        <v>77.5</v>
      </c>
      <c r="L162" s="19">
        <f t="shared" si="5"/>
        <v>0.003683635153762061</v>
      </c>
      <c r="M162" s="19">
        <f>K162/K380</f>
        <v>1.2841589575967084E-05</v>
      </c>
    </row>
    <row r="163" spans="2:13" ht="13.5" customHeight="1">
      <c r="B163" s="102" t="s">
        <v>243</v>
      </c>
      <c r="C163" s="102"/>
      <c r="D163" s="102"/>
      <c r="E163" s="93" t="s">
        <v>633</v>
      </c>
      <c r="F163" s="88"/>
      <c r="G163" s="88"/>
      <c r="H163" s="41"/>
      <c r="I163" s="76">
        <f>SUM(I164)</f>
        <v>2772</v>
      </c>
      <c r="J163" s="76">
        <f>SUM(J164)</f>
        <v>8039</v>
      </c>
      <c r="K163" s="76">
        <f>SUM(K164)</f>
        <v>0</v>
      </c>
      <c r="L163" s="46">
        <f t="shared" si="5"/>
        <v>0</v>
      </c>
      <c r="M163" s="42">
        <f>K163/K380</f>
        <v>0</v>
      </c>
    </row>
    <row r="164" spans="2:13" ht="12" customHeight="1">
      <c r="B164" s="120" t="s">
        <v>244</v>
      </c>
      <c r="C164" s="120"/>
      <c r="D164" s="120"/>
      <c r="E164" s="127" t="s">
        <v>245</v>
      </c>
      <c r="F164" s="127"/>
      <c r="G164" s="127"/>
      <c r="H164" s="21"/>
      <c r="I164" s="82">
        <v>2772</v>
      </c>
      <c r="J164" s="82">
        <v>8039</v>
      </c>
      <c r="K164" s="82">
        <v>0</v>
      </c>
      <c r="L164" s="18">
        <f t="shared" si="5"/>
        <v>0</v>
      </c>
      <c r="M164" s="17">
        <f>K164/K380</f>
        <v>0</v>
      </c>
    </row>
    <row r="165" spans="2:13" ht="12.75">
      <c r="B165" s="87" t="s">
        <v>246</v>
      </c>
      <c r="C165" s="87"/>
      <c r="D165" s="87"/>
      <c r="E165" s="103" t="s">
        <v>247</v>
      </c>
      <c r="F165" s="103"/>
      <c r="G165" s="103"/>
      <c r="H165" s="41"/>
      <c r="I165" s="76">
        <f>SUM(I166:I168)</f>
        <v>0</v>
      </c>
      <c r="J165" s="76">
        <f>SUM(J166:J168)</f>
        <v>1000</v>
      </c>
      <c r="K165" s="76">
        <f>SUM(K166:K168)</f>
        <v>0</v>
      </c>
      <c r="L165" s="42">
        <f t="shared" si="5"/>
        <v>0</v>
      </c>
      <c r="M165" s="42">
        <f>K165/K380</f>
        <v>0</v>
      </c>
    </row>
    <row r="166" spans="2:13" ht="12.75">
      <c r="B166" s="84" t="s">
        <v>19</v>
      </c>
      <c r="C166" s="84"/>
      <c r="D166" s="84"/>
      <c r="E166" s="85" t="s">
        <v>20</v>
      </c>
      <c r="F166" s="85"/>
      <c r="G166" s="85"/>
      <c r="H166" s="7"/>
      <c r="I166" s="77">
        <v>0</v>
      </c>
      <c r="J166" s="77">
        <v>500</v>
      </c>
      <c r="K166" s="77">
        <v>0</v>
      </c>
      <c r="L166" s="17">
        <f>K166/J166</f>
        <v>0</v>
      </c>
      <c r="M166" s="17">
        <f>K166/K380</f>
        <v>0</v>
      </c>
    </row>
    <row r="167" spans="2:13" ht="12.75">
      <c r="B167" s="86" t="s">
        <v>21</v>
      </c>
      <c r="C167" s="86"/>
      <c r="D167" s="86"/>
      <c r="E167" s="85" t="s">
        <v>22</v>
      </c>
      <c r="F167" s="85"/>
      <c r="G167" s="85"/>
      <c r="H167" s="7"/>
      <c r="I167" s="77">
        <v>0</v>
      </c>
      <c r="J167" s="77">
        <v>200</v>
      </c>
      <c r="K167" s="77">
        <v>0</v>
      </c>
      <c r="L167" s="17">
        <f>K167/J167</f>
        <v>0</v>
      </c>
      <c r="M167" s="17">
        <f>K167/K380</f>
        <v>0</v>
      </c>
    </row>
    <row r="168" spans="2:13" ht="29.25" customHeight="1">
      <c r="B168" s="84" t="s">
        <v>160</v>
      </c>
      <c r="C168" s="84"/>
      <c r="D168" s="84"/>
      <c r="E168" s="90" t="s">
        <v>628</v>
      </c>
      <c r="F168" s="91"/>
      <c r="G168" s="91"/>
      <c r="H168" s="13"/>
      <c r="I168" s="77">
        <v>0</v>
      </c>
      <c r="J168" s="77">
        <v>300</v>
      </c>
      <c r="K168" s="77">
        <v>0</v>
      </c>
      <c r="L168" s="12">
        <f t="shared" si="5"/>
        <v>0</v>
      </c>
      <c r="M168" s="18">
        <f>K168/K380</f>
        <v>0</v>
      </c>
    </row>
    <row r="169" spans="2:13" ht="12.75" customHeight="1">
      <c r="B169" s="87" t="s">
        <v>248</v>
      </c>
      <c r="C169" s="87"/>
      <c r="D169" s="87"/>
      <c r="E169" s="103" t="s">
        <v>249</v>
      </c>
      <c r="F169" s="103"/>
      <c r="G169" s="103"/>
      <c r="H169" s="41"/>
      <c r="I169" s="76">
        <f>SUM(I170:I172)</f>
        <v>10250.939999999999</v>
      </c>
      <c r="J169" s="76">
        <f>SUM(J170:J172)</f>
        <v>12000</v>
      </c>
      <c r="K169" s="76">
        <f>SUM(K170:K172)</f>
        <v>77.5</v>
      </c>
      <c r="L169" s="42">
        <f t="shared" si="5"/>
        <v>0.006458333333333333</v>
      </c>
      <c r="M169" s="42">
        <f>K169/K380</f>
        <v>1.2841589575967084E-05</v>
      </c>
    </row>
    <row r="170" spans="2:13" ht="12.75" customHeight="1">
      <c r="B170" s="84" t="s">
        <v>250</v>
      </c>
      <c r="C170" s="84"/>
      <c r="D170" s="84"/>
      <c r="E170" s="85" t="s">
        <v>251</v>
      </c>
      <c r="F170" s="85"/>
      <c r="G170" s="85"/>
      <c r="H170" s="13"/>
      <c r="I170" s="77">
        <v>6468.94</v>
      </c>
      <c r="J170" s="77">
        <v>4900</v>
      </c>
      <c r="K170" s="77">
        <v>0</v>
      </c>
      <c r="L170" s="12">
        <f t="shared" si="5"/>
        <v>0</v>
      </c>
      <c r="M170" s="17">
        <f>K170/K380</f>
        <v>0</v>
      </c>
    </row>
    <row r="171" spans="2:13" ht="12.75" customHeight="1">
      <c r="B171" s="84" t="s">
        <v>252</v>
      </c>
      <c r="C171" s="84"/>
      <c r="D171" s="84"/>
      <c r="E171" s="85" t="s">
        <v>253</v>
      </c>
      <c r="F171" s="85"/>
      <c r="G171" s="85"/>
      <c r="H171" s="13"/>
      <c r="I171" s="77">
        <v>0</v>
      </c>
      <c r="J171" s="77">
        <v>100</v>
      </c>
      <c r="K171" s="77">
        <v>77.5</v>
      </c>
      <c r="L171" s="18">
        <f t="shared" si="5"/>
        <v>0.775</v>
      </c>
      <c r="M171" s="17">
        <f>K171/K380</f>
        <v>1.2841589575967084E-05</v>
      </c>
    </row>
    <row r="172" spans="2:13" ht="12.75" customHeight="1">
      <c r="B172" s="86" t="s">
        <v>254</v>
      </c>
      <c r="C172" s="86"/>
      <c r="D172" s="86"/>
      <c r="E172" s="85" t="s">
        <v>255</v>
      </c>
      <c r="F172" s="85"/>
      <c r="G172" s="85"/>
      <c r="H172" s="13"/>
      <c r="I172" s="77">
        <v>3782</v>
      </c>
      <c r="J172" s="77">
        <v>7000</v>
      </c>
      <c r="K172" s="77">
        <v>0</v>
      </c>
      <c r="L172" s="18">
        <f t="shared" si="5"/>
        <v>0</v>
      </c>
      <c r="M172" s="17">
        <f>K172/K380</f>
        <v>0</v>
      </c>
    </row>
    <row r="173" spans="2:13" ht="55.5" customHeight="1">
      <c r="B173" s="104" t="s">
        <v>256</v>
      </c>
      <c r="C173" s="104"/>
      <c r="D173" s="104"/>
      <c r="E173" s="116" t="s">
        <v>257</v>
      </c>
      <c r="F173" s="116"/>
      <c r="G173" s="116"/>
      <c r="H173" s="4"/>
      <c r="I173" s="75">
        <f>SUM(I174)</f>
        <v>12003.33</v>
      </c>
      <c r="J173" s="75">
        <f>SUM(J174)</f>
        <v>38000</v>
      </c>
      <c r="K173" s="75">
        <f>SUM(K174)</f>
        <v>23519.62</v>
      </c>
      <c r="L173" s="19">
        <f t="shared" si="5"/>
        <v>0.6189373684210526</v>
      </c>
      <c r="M173" s="19">
        <f>K173/K380</f>
        <v>0.0038971523486800892</v>
      </c>
    </row>
    <row r="174" spans="2:13" ht="27.75" customHeight="1">
      <c r="B174" s="87" t="s">
        <v>258</v>
      </c>
      <c r="C174" s="87"/>
      <c r="D174" s="87"/>
      <c r="E174" s="88" t="s">
        <v>259</v>
      </c>
      <c r="F174" s="88"/>
      <c r="G174" s="88"/>
      <c r="H174" s="41"/>
      <c r="I174" s="76">
        <f>SUM(I175:I178)</f>
        <v>12003.33</v>
      </c>
      <c r="J174" s="76">
        <f>SUM(J175:J178)</f>
        <v>38000</v>
      </c>
      <c r="K174" s="76">
        <f>SUM(K175:K178)</f>
        <v>23519.62</v>
      </c>
      <c r="L174" s="42">
        <f t="shared" si="5"/>
        <v>0.6189373684210526</v>
      </c>
      <c r="M174" s="42">
        <f>K174/K380</f>
        <v>0.0038971523486800892</v>
      </c>
    </row>
    <row r="175" spans="2:13" ht="12.75">
      <c r="B175" s="86" t="s">
        <v>260</v>
      </c>
      <c r="C175" s="86"/>
      <c r="D175" s="86"/>
      <c r="E175" s="85" t="s">
        <v>261</v>
      </c>
      <c r="F175" s="85"/>
      <c r="G175" s="85"/>
      <c r="H175" s="13"/>
      <c r="I175" s="77">
        <v>2323</v>
      </c>
      <c r="J175" s="77">
        <v>8000</v>
      </c>
      <c r="K175" s="77">
        <v>3546.29</v>
      </c>
      <c r="L175" s="18">
        <f t="shared" si="5"/>
        <v>0.44328625</v>
      </c>
      <c r="M175" s="18">
        <f>K175/K380</f>
        <v>0.0005876129122239524</v>
      </c>
    </row>
    <row r="176" spans="2:13" ht="12.75">
      <c r="B176" s="84" t="s">
        <v>41</v>
      </c>
      <c r="C176" s="84"/>
      <c r="D176" s="84"/>
      <c r="E176" s="85" t="s">
        <v>42</v>
      </c>
      <c r="F176" s="85"/>
      <c r="G176" s="85"/>
      <c r="H176" s="13"/>
      <c r="I176" s="77">
        <v>0</v>
      </c>
      <c r="J176" s="77">
        <v>400</v>
      </c>
      <c r="K176" s="77">
        <v>30.18</v>
      </c>
      <c r="L176" s="18">
        <f>K176/J176</f>
        <v>0.07545</v>
      </c>
      <c r="M176" s="18">
        <f>K176/K380</f>
        <v>5.0007635277766004E-06</v>
      </c>
    </row>
    <row r="177" spans="2:13" ht="12.75">
      <c r="B177" s="84" t="s">
        <v>43</v>
      </c>
      <c r="C177" s="84"/>
      <c r="D177" s="84"/>
      <c r="E177" s="85" t="s">
        <v>44</v>
      </c>
      <c r="F177" s="85"/>
      <c r="G177" s="85"/>
      <c r="H177" s="13"/>
      <c r="I177" s="77">
        <v>0</v>
      </c>
      <c r="J177" s="77">
        <v>100</v>
      </c>
      <c r="K177" s="77">
        <v>1.85</v>
      </c>
      <c r="L177" s="18">
        <f>K177/J177</f>
        <v>0.018500000000000003</v>
      </c>
      <c r="M177" s="18">
        <f>K177/K380</f>
        <v>3.0654117052308525E-07</v>
      </c>
    </row>
    <row r="178" spans="2:13" ht="12.75">
      <c r="B178" s="86" t="s">
        <v>262</v>
      </c>
      <c r="C178" s="86"/>
      <c r="D178" s="86"/>
      <c r="E178" s="85" t="s">
        <v>263</v>
      </c>
      <c r="F178" s="85"/>
      <c r="G178" s="85"/>
      <c r="H178" s="13"/>
      <c r="I178" s="77">
        <v>9680.33</v>
      </c>
      <c r="J178" s="77">
        <v>29500</v>
      </c>
      <c r="K178" s="77">
        <v>19941.3</v>
      </c>
      <c r="L178" s="18">
        <f t="shared" si="5"/>
        <v>0.6759762711864407</v>
      </c>
      <c r="M178" s="18">
        <f>K178/K380</f>
        <v>0.003304232131757837</v>
      </c>
    </row>
    <row r="179" spans="2:13" ht="12.75">
      <c r="B179" s="104" t="s">
        <v>264</v>
      </c>
      <c r="C179" s="104"/>
      <c r="D179" s="104"/>
      <c r="E179" s="105" t="s">
        <v>265</v>
      </c>
      <c r="F179" s="105"/>
      <c r="G179" s="105"/>
      <c r="H179" s="4"/>
      <c r="I179" s="75">
        <f>SUM(I180)</f>
        <v>94291.72</v>
      </c>
      <c r="J179" s="75">
        <f>SUM(J180,J183)</f>
        <v>532310</v>
      </c>
      <c r="K179" s="75">
        <f>SUM(K180,K183)</f>
        <v>128279.93</v>
      </c>
      <c r="L179" s="19">
        <f t="shared" si="5"/>
        <v>0.24098726306099827</v>
      </c>
      <c r="M179" s="19">
        <f>K179/K380</f>
        <v>0.021255718863145638</v>
      </c>
    </row>
    <row r="180" spans="2:13" ht="12.75">
      <c r="B180" s="87" t="s">
        <v>266</v>
      </c>
      <c r="C180" s="87"/>
      <c r="D180" s="87"/>
      <c r="E180" s="88" t="s">
        <v>267</v>
      </c>
      <c r="F180" s="88"/>
      <c r="G180" s="88"/>
      <c r="H180" s="41"/>
      <c r="I180" s="76">
        <f>SUM(I181:I182)</f>
        <v>94291.72</v>
      </c>
      <c r="J180" s="76">
        <f>SUM(J181:J182)</f>
        <v>270000</v>
      </c>
      <c r="K180" s="76">
        <f>SUM(K181:K182)</f>
        <v>128279.93</v>
      </c>
      <c r="L180" s="42">
        <f t="shared" si="5"/>
        <v>0.4751108518518518</v>
      </c>
      <c r="M180" s="42">
        <f>K180/K380</f>
        <v>0.021255718863145638</v>
      </c>
    </row>
    <row r="181" spans="2:13" ht="12.75">
      <c r="B181" s="86" t="s">
        <v>268</v>
      </c>
      <c r="C181" s="86"/>
      <c r="D181" s="86"/>
      <c r="E181" s="85" t="s">
        <v>269</v>
      </c>
      <c r="F181" s="85"/>
      <c r="G181" s="85"/>
      <c r="H181" s="13"/>
      <c r="I181" s="77">
        <v>0</v>
      </c>
      <c r="J181" s="77">
        <v>60000</v>
      </c>
      <c r="K181" s="77">
        <v>37589.87</v>
      </c>
      <c r="L181" s="18">
        <f t="shared" si="5"/>
        <v>0.6264978333333334</v>
      </c>
      <c r="M181" s="17">
        <f>K181/K380</f>
        <v>0.0062285636484381655</v>
      </c>
    </row>
    <row r="182" spans="2:13" ht="25.5" customHeight="1">
      <c r="B182" s="86" t="s">
        <v>270</v>
      </c>
      <c r="C182" s="86"/>
      <c r="D182" s="86"/>
      <c r="E182" s="91" t="s">
        <v>271</v>
      </c>
      <c r="F182" s="91"/>
      <c r="G182" s="91"/>
      <c r="H182" s="13"/>
      <c r="I182" s="77">
        <v>94291.72</v>
      </c>
      <c r="J182" s="77">
        <v>210000</v>
      </c>
      <c r="K182" s="77">
        <v>90690.06</v>
      </c>
      <c r="L182" s="18">
        <f t="shared" si="5"/>
        <v>0.43185742857142856</v>
      </c>
      <c r="M182" s="17">
        <f>K182/K380</f>
        <v>0.015027155214707474</v>
      </c>
    </row>
    <row r="183" spans="2:13" ht="33" customHeight="1">
      <c r="B183" s="102" t="s">
        <v>272</v>
      </c>
      <c r="C183" s="102"/>
      <c r="D183" s="102"/>
      <c r="E183" s="125" t="s">
        <v>634</v>
      </c>
      <c r="F183" s="126"/>
      <c r="G183" s="126"/>
      <c r="H183" s="52"/>
      <c r="I183" s="76">
        <f>SUM(I184)</f>
        <v>0</v>
      </c>
      <c r="J183" s="76">
        <f>SUM(J184)</f>
        <v>262310</v>
      </c>
      <c r="K183" s="76">
        <f>SUM(K184)</f>
        <v>0</v>
      </c>
      <c r="L183" s="46">
        <f t="shared" si="5"/>
        <v>0</v>
      </c>
      <c r="M183" s="42" t="s">
        <v>14</v>
      </c>
    </row>
    <row r="184" spans="2:13" ht="14.25" customHeight="1">
      <c r="B184" s="86" t="s">
        <v>273</v>
      </c>
      <c r="C184" s="86"/>
      <c r="D184" s="86"/>
      <c r="E184" s="90" t="s">
        <v>635</v>
      </c>
      <c r="F184" s="91"/>
      <c r="G184" s="91"/>
      <c r="H184" s="13"/>
      <c r="I184" s="77">
        <v>0</v>
      </c>
      <c r="J184" s="77">
        <v>262310</v>
      </c>
      <c r="K184" s="77">
        <v>0</v>
      </c>
      <c r="L184" s="18">
        <f t="shared" si="5"/>
        <v>0</v>
      </c>
      <c r="M184" s="17">
        <f>K184/K380</f>
        <v>0</v>
      </c>
    </row>
    <row r="185" spans="2:13" ht="12.75">
      <c r="B185" s="104" t="s">
        <v>274</v>
      </c>
      <c r="C185" s="104"/>
      <c r="D185" s="104"/>
      <c r="E185" s="105" t="s">
        <v>275</v>
      </c>
      <c r="F185" s="105"/>
      <c r="G185" s="105"/>
      <c r="H185" s="4"/>
      <c r="I185" s="75">
        <f aca="true" t="shared" si="7" ref="I185:K186">SUM(I186)</f>
        <v>0</v>
      </c>
      <c r="J185" s="75">
        <f t="shared" si="7"/>
        <v>155000</v>
      </c>
      <c r="K185" s="75">
        <f t="shared" si="7"/>
        <v>0</v>
      </c>
      <c r="L185" s="19">
        <f t="shared" si="5"/>
        <v>0</v>
      </c>
      <c r="M185" s="19">
        <f>K185/K380</f>
        <v>0</v>
      </c>
    </row>
    <row r="186" spans="2:13" ht="16.5" customHeight="1">
      <c r="B186" s="87" t="s">
        <v>276</v>
      </c>
      <c r="C186" s="87"/>
      <c r="D186" s="87"/>
      <c r="E186" s="103" t="s">
        <v>277</v>
      </c>
      <c r="F186" s="103"/>
      <c r="G186" s="103"/>
      <c r="H186" s="41"/>
      <c r="I186" s="76">
        <f t="shared" si="7"/>
        <v>0</v>
      </c>
      <c r="J186" s="76">
        <f t="shared" si="7"/>
        <v>155000</v>
      </c>
      <c r="K186" s="76">
        <f t="shared" si="7"/>
        <v>0</v>
      </c>
      <c r="L186" s="53">
        <f t="shared" si="5"/>
        <v>0</v>
      </c>
      <c r="M186" s="53">
        <f>K186/K380</f>
        <v>0</v>
      </c>
    </row>
    <row r="187" spans="2:13" ht="12.75" customHeight="1">
      <c r="B187" s="84" t="s">
        <v>278</v>
      </c>
      <c r="C187" s="84"/>
      <c r="D187" s="84"/>
      <c r="E187" s="85" t="s">
        <v>279</v>
      </c>
      <c r="F187" s="85"/>
      <c r="G187" s="85"/>
      <c r="H187" s="13"/>
      <c r="I187" s="77">
        <v>0</v>
      </c>
      <c r="J187" s="77">
        <v>155000</v>
      </c>
      <c r="K187" s="77">
        <v>0</v>
      </c>
      <c r="L187" s="23">
        <f t="shared" si="5"/>
        <v>0</v>
      </c>
      <c r="M187" s="23">
        <f>K187/K380</f>
        <v>0</v>
      </c>
    </row>
    <row r="188" spans="2:13" ht="12.75">
      <c r="B188" s="104" t="s">
        <v>280</v>
      </c>
      <c r="C188" s="104"/>
      <c r="D188" s="104"/>
      <c r="E188" s="105" t="s">
        <v>281</v>
      </c>
      <c r="F188" s="105"/>
      <c r="G188" s="105"/>
      <c r="H188" s="4"/>
      <c r="I188" s="75">
        <f>SUM(I189,I213,I222,I226,I248,I250,I255)</f>
        <v>1494554.04</v>
      </c>
      <c r="J188" s="75">
        <f>SUM(J189,J213,J222,J226,J248,J250,J255)</f>
        <v>3598748</v>
      </c>
      <c r="K188" s="75">
        <f>SUM(K189,K213,K222,K226,K248,K250,K255)</f>
        <v>1801184.1300000001</v>
      </c>
      <c r="L188" s="19">
        <f aca="true" t="shared" si="8" ref="L188:L207">K188/J188</f>
        <v>0.500502988817222</v>
      </c>
      <c r="M188" s="19">
        <f>K188/K380</f>
        <v>0.298452481912327</v>
      </c>
    </row>
    <row r="189" spans="2:13" ht="12.75" customHeight="1">
      <c r="B189" s="87" t="s">
        <v>282</v>
      </c>
      <c r="C189" s="87"/>
      <c r="D189" s="87"/>
      <c r="E189" s="103" t="s">
        <v>283</v>
      </c>
      <c r="F189" s="103"/>
      <c r="G189" s="103"/>
      <c r="H189" s="41"/>
      <c r="I189" s="76">
        <f>SUM(I190:I212)</f>
        <v>660664.27</v>
      </c>
      <c r="J189" s="76">
        <f>SUM(J190:J212)</f>
        <v>1817748</v>
      </c>
      <c r="K189" s="76">
        <f>SUM(K190:K212)</f>
        <v>867171.45</v>
      </c>
      <c r="L189" s="42">
        <f t="shared" si="8"/>
        <v>0.47705812356828337</v>
      </c>
      <c r="M189" s="42">
        <f>K189/K380</f>
        <v>0.1436885142309195</v>
      </c>
    </row>
    <row r="190" spans="2:13" ht="12.75" customHeight="1">
      <c r="B190" s="84" t="s">
        <v>284</v>
      </c>
      <c r="C190" s="84"/>
      <c r="D190" s="84"/>
      <c r="E190" s="85" t="s">
        <v>285</v>
      </c>
      <c r="F190" s="85"/>
      <c r="G190" s="85"/>
      <c r="H190" s="13"/>
      <c r="I190" s="77">
        <v>121.18</v>
      </c>
      <c r="J190" s="77">
        <v>6200</v>
      </c>
      <c r="K190" s="77">
        <v>581.91</v>
      </c>
      <c r="L190" s="12">
        <f t="shared" si="8"/>
        <v>0.09385645161290322</v>
      </c>
      <c r="M190" s="17">
        <f>K190/K380</f>
        <v>9.642128245356136E-05</v>
      </c>
    </row>
    <row r="191" spans="2:13" ht="12" customHeight="1">
      <c r="B191" s="84" t="s">
        <v>286</v>
      </c>
      <c r="C191" s="84"/>
      <c r="D191" s="84"/>
      <c r="E191" s="85" t="s">
        <v>287</v>
      </c>
      <c r="F191" s="85"/>
      <c r="G191" s="85"/>
      <c r="H191" s="13"/>
      <c r="I191" s="77">
        <v>415074.65</v>
      </c>
      <c r="J191" s="77">
        <v>870000</v>
      </c>
      <c r="K191" s="77">
        <v>443992.84</v>
      </c>
      <c r="L191" s="12">
        <f t="shared" si="8"/>
        <v>0.5103365977011495</v>
      </c>
      <c r="M191" s="17">
        <f>K191/K380</f>
        <v>0.07356869452836157</v>
      </c>
    </row>
    <row r="192" spans="2:13" ht="12.75" customHeight="1">
      <c r="B192" s="84" t="s">
        <v>288</v>
      </c>
      <c r="C192" s="84"/>
      <c r="D192" s="84"/>
      <c r="E192" s="85" t="s">
        <v>289</v>
      </c>
      <c r="F192" s="85"/>
      <c r="G192" s="85"/>
      <c r="H192" s="13"/>
      <c r="I192" s="77">
        <v>57858.88</v>
      </c>
      <c r="J192" s="77">
        <v>76900</v>
      </c>
      <c r="K192" s="77">
        <v>66796.83</v>
      </c>
      <c r="L192" s="12">
        <f t="shared" si="8"/>
        <v>0.8686193758127438</v>
      </c>
      <c r="M192" s="17">
        <f>K192/K380</f>
        <v>0.011068096462395424</v>
      </c>
    </row>
    <row r="193" spans="2:13" ht="12.75" customHeight="1">
      <c r="B193" s="84" t="s">
        <v>290</v>
      </c>
      <c r="C193" s="84"/>
      <c r="D193" s="84"/>
      <c r="E193" s="85" t="s">
        <v>291</v>
      </c>
      <c r="F193" s="85"/>
      <c r="G193" s="85"/>
      <c r="H193" s="13"/>
      <c r="I193" s="77">
        <v>68075.29</v>
      </c>
      <c r="J193" s="77">
        <v>147400</v>
      </c>
      <c r="K193" s="77">
        <v>76279.92</v>
      </c>
      <c r="L193" s="12">
        <f t="shared" si="8"/>
        <v>0.5175028493894166</v>
      </c>
      <c r="M193" s="17">
        <f>K193/K380</f>
        <v>0.012639424845517458</v>
      </c>
    </row>
    <row r="194" spans="2:13" ht="12.75" customHeight="1">
      <c r="B194" s="84" t="s">
        <v>292</v>
      </c>
      <c r="C194" s="84"/>
      <c r="D194" s="84"/>
      <c r="E194" s="85" t="s">
        <v>293</v>
      </c>
      <c r="F194" s="85"/>
      <c r="G194" s="85"/>
      <c r="H194" s="13"/>
      <c r="I194" s="77">
        <v>11280.22</v>
      </c>
      <c r="J194" s="77">
        <v>23000</v>
      </c>
      <c r="K194" s="77">
        <v>12073.25</v>
      </c>
      <c r="L194" s="12">
        <f t="shared" si="8"/>
        <v>0.5249239130434783</v>
      </c>
      <c r="M194" s="17">
        <f>K194/K380</f>
        <v>0.002000512533523156</v>
      </c>
    </row>
    <row r="195" spans="2:13" ht="12" customHeight="1">
      <c r="B195" s="84" t="s">
        <v>294</v>
      </c>
      <c r="C195" s="84"/>
      <c r="D195" s="84"/>
      <c r="E195" s="85" t="s">
        <v>295</v>
      </c>
      <c r="F195" s="85"/>
      <c r="G195" s="85"/>
      <c r="H195" s="13"/>
      <c r="I195" s="77">
        <v>0</v>
      </c>
      <c r="J195" s="77">
        <v>500</v>
      </c>
      <c r="K195" s="77">
        <v>300.25</v>
      </c>
      <c r="L195" s="18">
        <v>0</v>
      </c>
      <c r="M195" s="17">
        <f>K195/K380</f>
        <v>4.975080348624667E-05</v>
      </c>
    </row>
    <row r="196" spans="2:13" ht="12.75" customHeight="1">
      <c r="B196" s="84" t="s">
        <v>296</v>
      </c>
      <c r="C196" s="84"/>
      <c r="D196" s="84"/>
      <c r="E196" s="85" t="s">
        <v>297</v>
      </c>
      <c r="F196" s="85"/>
      <c r="G196" s="85"/>
      <c r="H196" s="13"/>
      <c r="I196" s="77">
        <v>16834.32</v>
      </c>
      <c r="J196" s="77">
        <v>40048</v>
      </c>
      <c r="K196" s="77">
        <v>7913.02</v>
      </c>
      <c r="L196" s="12">
        <f t="shared" si="8"/>
        <v>0.19758839392728728</v>
      </c>
      <c r="M196" s="17">
        <f>K196/K380</f>
        <v>0.0013111710341473426</v>
      </c>
    </row>
    <row r="197" spans="2:13" ht="12.75" customHeight="1">
      <c r="B197" s="84" t="s">
        <v>298</v>
      </c>
      <c r="C197" s="84"/>
      <c r="D197" s="84"/>
      <c r="E197" s="85" t="s">
        <v>299</v>
      </c>
      <c r="F197" s="85"/>
      <c r="G197" s="85"/>
      <c r="H197" s="13"/>
      <c r="I197" s="77">
        <v>169</v>
      </c>
      <c r="J197" s="77">
        <v>2000</v>
      </c>
      <c r="K197" s="77">
        <v>125.79</v>
      </c>
      <c r="L197" s="12">
        <f t="shared" si="8"/>
        <v>0.062895</v>
      </c>
      <c r="M197" s="17">
        <f>K197/K380</f>
        <v>2.084314261626967E-05</v>
      </c>
    </row>
    <row r="198" spans="2:13" ht="12.75" customHeight="1">
      <c r="B198" s="84" t="s">
        <v>300</v>
      </c>
      <c r="C198" s="84"/>
      <c r="D198" s="84"/>
      <c r="E198" s="85" t="s">
        <v>301</v>
      </c>
      <c r="F198" s="85"/>
      <c r="G198" s="85"/>
      <c r="H198" s="13"/>
      <c r="I198" s="77">
        <v>31706.75</v>
      </c>
      <c r="J198" s="77">
        <v>60000</v>
      </c>
      <c r="K198" s="77">
        <v>33904.44</v>
      </c>
      <c r="L198" s="12">
        <f t="shared" si="8"/>
        <v>0.5650740000000001</v>
      </c>
      <c r="M198" s="17">
        <f>K198/K380</f>
        <v>0.005617895526232277</v>
      </c>
    </row>
    <row r="199" spans="2:13" ht="12.75" customHeight="1">
      <c r="B199" s="84" t="s">
        <v>302</v>
      </c>
      <c r="C199" s="84"/>
      <c r="D199" s="84"/>
      <c r="E199" s="85" t="s">
        <v>303</v>
      </c>
      <c r="F199" s="85"/>
      <c r="G199" s="85"/>
      <c r="H199" s="13"/>
      <c r="I199" s="77">
        <v>2292.38</v>
      </c>
      <c r="J199" s="77">
        <v>128500</v>
      </c>
      <c r="K199" s="77">
        <v>1233</v>
      </c>
      <c r="L199" s="12">
        <f t="shared" si="8"/>
        <v>0.00959533073929961</v>
      </c>
      <c r="M199" s="17">
        <f>K199/K380</f>
        <v>0.00020430554770538598</v>
      </c>
    </row>
    <row r="200" spans="2:13" ht="12.75" customHeight="1">
      <c r="B200" s="84" t="s">
        <v>304</v>
      </c>
      <c r="C200" s="84"/>
      <c r="D200" s="84"/>
      <c r="E200" s="85" t="s">
        <v>305</v>
      </c>
      <c r="F200" s="85"/>
      <c r="G200" s="85"/>
      <c r="H200" s="13"/>
      <c r="I200" s="77">
        <v>192</v>
      </c>
      <c r="J200" s="77">
        <v>1100</v>
      </c>
      <c r="K200" s="77">
        <v>50</v>
      </c>
      <c r="L200" s="12">
        <f t="shared" si="8"/>
        <v>0.045454545454545456</v>
      </c>
      <c r="M200" s="17">
        <f>K200/K380</f>
        <v>8.284896500623924E-06</v>
      </c>
    </row>
    <row r="201" spans="2:13" ht="12.75" customHeight="1">
      <c r="B201" s="86" t="s">
        <v>306</v>
      </c>
      <c r="C201" s="86"/>
      <c r="D201" s="86"/>
      <c r="E201" s="85" t="s">
        <v>307</v>
      </c>
      <c r="F201" s="85"/>
      <c r="G201" s="85"/>
      <c r="H201" s="13"/>
      <c r="I201" s="77">
        <v>14177.09</v>
      </c>
      <c r="J201" s="77">
        <v>21300</v>
      </c>
      <c r="K201" s="77">
        <v>8361.76</v>
      </c>
      <c r="L201" s="18">
        <f t="shared" si="8"/>
        <v>0.39257089201877937</v>
      </c>
      <c r="M201" s="17">
        <f>K201/K380</f>
        <v>0.0013855263232611422</v>
      </c>
    </row>
    <row r="202" spans="2:13" ht="12.75" customHeight="1">
      <c r="B202" s="86" t="s">
        <v>308</v>
      </c>
      <c r="C202" s="86"/>
      <c r="D202" s="86"/>
      <c r="E202" s="85" t="s">
        <v>309</v>
      </c>
      <c r="F202" s="85"/>
      <c r="G202" s="85"/>
      <c r="H202" s="13"/>
      <c r="I202" s="77">
        <v>263.52</v>
      </c>
      <c r="J202" s="77">
        <v>400</v>
      </c>
      <c r="K202" s="77">
        <v>173.96</v>
      </c>
      <c r="L202" s="18">
        <f t="shared" si="8"/>
        <v>0.4349</v>
      </c>
      <c r="M202" s="17">
        <f>K202/K380</f>
        <v>2.882481190497076E-05</v>
      </c>
    </row>
    <row r="203" spans="2:13" ht="12.75" customHeight="1">
      <c r="B203" s="84" t="s">
        <v>310</v>
      </c>
      <c r="C203" s="84"/>
      <c r="D203" s="84"/>
      <c r="E203" s="85" t="s">
        <v>311</v>
      </c>
      <c r="F203" s="85"/>
      <c r="G203" s="85"/>
      <c r="H203" s="13"/>
      <c r="I203" s="77">
        <v>1506.86</v>
      </c>
      <c r="J203" s="77">
        <v>3600</v>
      </c>
      <c r="K203" s="77">
        <v>1785.03</v>
      </c>
      <c r="L203" s="12">
        <f t="shared" si="8"/>
        <v>0.4958416666666667</v>
      </c>
      <c r="M203" s="17">
        <f>K203/K380</f>
        <v>0.0002957757760101745</v>
      </c>
    </row>
    <row r="204" spans="2:13" ht="12.75" customHeight="1">
      <c r="B204" s="84" t="s">
        <v>312</v>
      </c>
      <c r="C204" s="84"/>
      <c r="D204" s="84"/>
      <c r="E204" s="85" t="s">
        <v>313</v>
      </c>
      <c r="F204" s="85"/>
      <c r="G204" s="85"/>
      <c r="H204" s="13"/>
      <c r="I204" s="77">
        <v>0</v>
      </c>
      <c r="J204" s="77">
        <v>1000</v>
      </c>
      <c r="K204" s="77">
        <v>864.8</v>
      </c>
      <c r="L204" s="12">
        <f t="shared" si="8"/>
        <v>0.8647999999999999</v>
      </c>
      <c r="M204" s="17">
        <f>K204/K380</f>
        <v>0.0001432955698747914</v>
      </c>
    </row>
    <row r="205" spans="2:13" ht="12.75" customHeight="1">
      <c r="B205" s="84" t="s">
        <v>314</v>
      </c>
      <c r="C205" s="84"/>
      <c r="D205" s="84"/>
      <c r="E205" s="85" t="s">
        <v>315</v>
      </c>
      <c r="F205" s="85"/>
      <c r="G205" s="85"/>
      <c r="H205" s="13"/>
      <c r="I205" s="77">
        <v>551.63</v>
      </c>
      <c r="J205" s="77">
        <v>1500</v>
      </c>
      <c r="K205" s="77">
        <v>1172.66</v>
      </c>
      <c r="L205" s="12">
        <f t="shared" si="8"/>
        <v>0.7817733333333334</v>
      </c>
      <c r="M205" s="17">
        <f>K205/K380</f>
        <v>0.00019430733460843304</v>
      </c>
    </row>
    <row r="206" spans="2:13" ht="12.75" customHeight="1">
      <c r="B206" s="84" t="s">
        <v>316</v>
      </c>
      <c r="C206" s="84"/>
      <c r="D206" s="84"/>
      <c r="E206" s="85" t="s">
        <v>317</v>
      </c>
      <c r="F206" s="85"/>
      <c r="G206" s="85"/>
      <c r="H206" s="13"/>
      <c r="I206" s="77">
        <v>0</v>
      </c>
      <c r="J206" s="77">
        <v>2300</v>
      </c>
      <c r="K206" s="77">
        <v>1149.5</v>
      </c>
      <c r="L206" s="12">
        <f t="shared" si="8"/>
        <v>0.49978260869565216</v>
      </c>
      <c r="M206" s="17">
        <f>K206/K380</f>
        <v>0.00019046977054934403</v>
      </c>
    </row>
    <row r="207" spans="2:13" ht="12.75">
      <c r="B207" s="84" t="s">
        <v>318</v>
      </c>
      <c r="C207" s="84"/>
      <c r="D207" s="84"/>
      <c r="E207" s="85" t="s">
        <v>319</v>
      </c>
      <c r="F207" s="85"/>
      <c r="G207" s="85"/>
      <c r="H207" s="13"/>
      <c r="I207" s="77">
        <v>38438</v>
      </c>
      <c r="J207" s="77">
        <v>58000</v>
      </c>
      <c r="K207" s="77">
        <v>43500</v>
      </c>
      <c r="L207" s="12">
        <f t="shared" si="8"/>
        <v>0.75</v>
      </c>
      <c r="M207" s="18">
        <f>K207/K380</f>
        <v>0.007207859955542815</v>
      </c>
    </row>
    <row r="208" spans="2:13" ht="27.75" customHeight="1">
      <c r="B208" s="84" t="s">
        <v>320</v>
      </c>
      <c r="C208" s="84"/>
      <c r="D208" s="84"/>
      <c r="E208" s="91" t="s">
        <v>636</v>
      </c>
      <c r="F208" s="91"/>
      <c r="G208" s="91"/>
      <c r="H208" s="13"/>
      <c r="I208" s="77">
        <v>254.8</v>
      </c>
      <c r="J208" s="77">
        <v>1000</v>
      </c>
      <c r="K208" s="77">
        <v>427.6</v>
      </c>
      <c r="L208" s="12">
        <f>K208/J208</f>
        <v>0.42760000000000004</v>
      </c>
      <c r="M208" s="18">
        <f>K208/K380</f>
        <v>7.08524348733358E-05</v>
      </c>
    </row>
    <row r="209" spans="2:13" ht="12.75" customHeight="1">
      <c r="B209" s="84" t="s">
        <v>321</v>
      </c>
      <c r="C209" s="84"/>
      <c r="D209" s="84"/>
      <c r="E209" s="85" t="s">
        <v>322</v>
      </c>
      <c r="F209" s="85"/>
      <c r="G209" s="85"/>
      <c r="H209" s="13"/>
      <c r="I209" s="77">
        <v>1107.53</v>
      </c>
      <c r="J209" s="77">
        <v>3000</v>
      </c>
      <c r="K209" s="77">
        <v>946.44</v>
      </c>
      <c r="L209" s="12">
        <f>K209/J209</f>
        <v>0.31548000000000004</v>
      </c>
      <c r="M209" s="18">
        <f>K209/K380</f>
        <v>0.00015682314888101014</v>
      </c>
    </row>
    <row r="210" spans="2:13" ht="12.75" customHeight="1">
      <c r="B210" s="84" t="s">
        <v>323</v>
      </c>
      <c r="C210" s="84"/>
      <c r="D210" s="84"/>
      <c r="E210" s="85" t="s">
        <v>324</v>
      </c>
      <c r="F210" s="85"/>
      <c r="G210" s="85"/>
      <c r="H210" s="13"/>
      <c r="I210" s="77">
        <v>0</v>
      </c>
      <c r="J210" s="77">
        <v>370000</v>
      </c>
      <c r="K210" s="77">
        <v>165538.45</v>
      </c>
      <c r="L210" s="12">
        <f>K210/J210</f>
        <v>0.44740121621621626</v>
      </c>
      <c r="M210" s="18">
        <f>K210/K380</f>
        <v>0.02742937850247417</v>
      </c>
    </row>
    <row r="211" spans="2:13" ht="12.75" customHeight="1">
      <c r="B211" s="84" t="s">
        <v>325</v>
      </c>
      <c r="C211" s="84"/>
      <c r="D211" s="84"/>
      <c r="E211" s="85" t="s">
        <v>326</v>
      </c>
      <c r="F211" s="85"/>
      <c r="G211" s="85"/>
      <c r="H211" s="13"/>
      <c r="I211" s="77">
        <v>0</v>
      </c>
      <c r="J211" s="77">
        <v>0</v>
      </c>
      <c r="K211" s="77">
        <v>0</v>
      </c>
      <c r="L211" s="12">
        <v>0</v>
      </c>
      <c r="M211" s="18">
        <f>K211/K380</f>
        <v>0</v>
      </c>
    </row>
    <row r="212" spans="2:13" ht="12.75" customHeight="1">
      <c r="B212" s="84" t="s">
        <v>327</v>
      </c>
      <c r="C212" s="84"/>
      <c r="D212" s="84"/>
      <c r="E212" s="85" t="s">
        <v>328</v>
      </c>
      <c r="F212" s="85"/>
      <c r="G212" s="85"/>
      <c r="H212" s="13"/>
      <c r="I212" s="77">
        <v>760.17</v>
      </c>
      <c r="J212" s="77">
        <v>0</v>
      </c>
      <c r="K212" s="77">
        <v>0</v>
      </c>
      <c r="L212" s="12">
        <v>0</v>
      </c>
      <c r="M212" s="18">
        <f>K212/K380</f>
        <v>0</v>
      </c>
    </row>
    <row r="213" spans="2:13" ht="16.5" customHeight="1">
      <c r="B213" s="87" t="s">
        <v>329</v>
      </c>
      <c r="C213" s="87"/>
      <c r="D213" s="87"/>
      <c r="E213" s="103" t="s">
        <v>330</v>
      </c>
      <c r="F213" s="103"/>
      <c r="G213" s="103"/>
      <c r="H213" s="41"/>
      <c r="I213" s="76">
        <f>SUM(I214:I221)</f>
        <v>21294.83</v>
      </c>
      <c r="J213" s="76">
        <f>SUM(J214:J221)</f>
        <v>41000</v>
      </c>
      <c r="K213" s="76">
        <f>SUM(K214:K221)</f>
        <v>27543.28</v>
      </c>
      <c r="L213" s="42">
        <f aca="true" t="shared" si="9" ref="L213:L242">K213/J213</f>
        <v>0.6717873170731707</v>
      </c>
      <c r="M213" s="42">
        <f>K213/K380</f>
        <v>0.004563864481754098</v>
      </c>
    </row>
    <row r="214" spans="2:13" ht="12.75" customHeight="1">
      <c r="B214" s="84" t="s">
        <v>331</v>
      </c>
      <c r="C214" s="84"/>
      <c r="D214" s="84"/>
      <c r="E214" s="85" t="s">
        <v>332</v>
      </c>
      <c r="F214" s="85"/>
      <c r="G214" s="85"/>
      <c r="H214" s="13"/>
      <c r="I214" s="77">
        <v>14899.4</v>
      </c>
      <c r="J214" s="77">
        <v>29750</v>
      </c>
      <c r="K214" s="77">
        <v>19628.68</v>
      </c>
      <c r="L214" s="12">
        <f t="shared" si="9"/>
        <v>0.6597875630252101</v>
      </c>
      <c r="M214" s="17">
        <f>K214/K380</f>
        <v>0.0032524316448773365</v>
      </c>
    </row>
    <row r="215" spans="2:13" ht="12.75" customHeight="1">
      <c r="B215" s="84" t="s">
        <v>333</v>
      </c>
      <c r="C215" s="84"/>
      <c r="D215" s="84"/>
      <c r="E215" s="85" t="s">
        <v>334</v>
      </c>
      <c r="F215" s="85"/>
      <c r="G215" s="85"/>
      <c r="H215" s="13"/>
      <c r="I215" s="77">
        <v>2029.67</v>
      </c>
      <c r="J215" s="77">
        <v>2550</v>
      </c>
      <c r="K215" s="77">
        <v>2550</v>
      </c>
      <c r="L215" s="12">
        <f t="shared" si="9"/>
        <v>1</v>
      </c>
      <c r="M215" s="17">
        <f>K215/K380</f>
        <v>0.0004225297215318202</v>
      </c>
    </row>
    <row r="216" spans="2:13" ht="12.75" customHeight="1">
      <c r="B216" s="84" t="s">
        <v>335</v>
      </c>
      <c r="C216" s="84"/>
      <c r="D216" s="84"/>
      <c r="E216" s="85" t="s">
        <v>336</v>
      </c>
      <c r="F216" s="85"/>
      <c r="G216" s="85"/>
      <c r="H216" s="13"/>
      <c r="I216" s="77">
        <v>2613.06</v>
      </c>
      <c r="J216" s="77">
        <v>5000</v>
      </c>
      <c r="K216" s="77">
        <v>3093.75</v>
      </c>
      <c r="L216" s="12">
        <f t="shared" si="9"/>
        <v>0.61875</v>
      </c>
      <c r="M216" s="17">
        <f>K216/K380</f>
        <v>0.0005126279709761054</v>
      </c>
    </row>
    <row r="217" spans="2:13" ht="12.75" customHeight="1">
      <c r="B217" s="84" t="s">
        <v>337</v>
      </c>
      <c r="C217" s="84"/>
      <c r="D217" s="84"/>
      <c r="E217" s="85" t="s">
        <v>338</v>
      </c>
      <c r="F217" s="85"/>
      <c r="G217" s="85"/>
      <c r="H217" s="13"/>
      <c r="I217" s="77">
        <v>552.7</v>
      </c>
      <c r="J217" s="77">
        <v>800</v>
      </c>
      <c r="K217" s="77">
        <v>545.85</v>
      </c>
      <c r="L217" s="12">
        <f t="shared" si="9"/>
        <v>0.6823125</v>
      </c>
      <c r="M217" s="17">
        <f>K217/K380</f>
        <v>9.044621509731139E-05</v>
      </c>
    </row>
    <row r="218" spans="2:13" ht="12.75" customHeight="1">
      <c r="B218" s="84" t="s">
        <v>19</v>
      </c>
      <c r="C218" s="84"/>
      <c r="D218" s="84"/>
      <c r="E218" s="85" t="s">
        <v>20</v>
      </c>
      <c r="F218" s="85"/>
      <c r="G218" s="85"/>
      <c r="H218" s="13"/>
      <c r="I218" s="77">
        <v>0</v>
      </c>
      <c r="J218" s="77">
        <v>300</v>
      </c>
      <c r="K218" s="77">
        <v>0</v>
      </c>
      <c r="L218" s="12">
        <f t="shared" si="9"/>
        <v>0</v>
      </c>
      <c r="M218" s="17"/>
    </row>
    <row r="219" spans="2:13" ht="12.75" customHeight="1">
      <c r="B219" s="84" t="s">
        <v>298</v>
      </c>
      <c r="C219" s="84"/>
      <c r="D219" s="84"/>
      <c r="E219" s="85" t="s">
        <v>299</v>
      </c>
      <c r="F219" s="85"/>
      <c r="G219" s="85"/>
      <c r="H219" s="13"/>
      <c r="I219" s="77">
        <v>0</v>
      </c>
      <c r="J219" s="77">
        <v>200</v>
      </c>
      <c r="K219" s="77">
        <v>0</v>
      </c>
      <c r="L219" s="12">
        <f t="shared" si="9"/>
        <v>0</v>
      </c>
      <c r="M219" s="17"/>
    </row>
    <row r="220" spans="2:13" ht="12.75" customHeight="1">
      <c r="B220" s="84" t="s">
        <v>339</v>
      </c>
      <c r="C220" s="84"/>
      <c r="D220" s="84"/>
      <c r="E220" s="85" t="s">
        <v>340</v>
      </c>
      <c r="F220" s="85"/>
      <c r="G220" s="85"/>
      <c r="H220" s="13"/>
      <c r="I220" s="77">
        <v>0</v>
      </c>
      <c r="J220" s="77">
        <v>100</v>
      </c>
      <c r="K220" s="77">
        <v>0</v>
      </c>
      <c r="L220" s="12">
        <f t="shared" si="9"/>
        <v>0</v>
      </c>
      <c r="M220" s="17">
        <f>K220/K380</f>
        <v>0</v>
      </c>
    </row>
    <row r="221" spans="2:13" ht="12.75" customHeight="1">
      <c r="B221" s="84" t="s">
        <v>341</v>
      </c>
      <c r="C221" s="84"/>
      <c r="D221" s="84"/>
      <c r="E221" s="85" t="s">
        <v>342</v>
      </c>
      <c r="F221" s="85"/>
      <c r="G221" s="85"/>
      <c r="H221" s="13"/>
      <c r="I221" s="77">
        <v>1200</v>
      </c>
      <c r="J221" s="77">
        <v>2300</v>
      </c>
      <c r="K221" s="77">
        <v>1725</v>
      </c>
      <c r="L221" s="12">
        <f t="shared" si="9"/>
        <v>0.75</v>
      </c>
      <c r="M221" s="24">
        <f>K221/K380</f>
        <v>0.0002858289292715254</v>
      </c>
    </row>
    <row r="222" spans="2:13" ht="16.5" customHeight="1">
      <c r="B222" s="87" t="s">
        <v>343</v>
      </c>
      <c r="C222" s="87"/>
      <c r="D222" s="87"/>
      <c r="E222" s="103" t="s">
        <v>344</v>
      </c>
      <c r="F222" s="103"/>
      <c r="G222" s="103"/>
      <c r="H222" s="41"/>
      <c r="I222" s="76">
        <f>SUM(I225)</f>
        <v>140000</v>
      </c>
      <c r="J222" s="76">
        <f>SUM(J223:J225)</f>
        <v>315000</v>
      </c>
      <c r="K222" s="76">
        <f>SUM(K223:K225)</f>
        <v>151063.12</v>
      </c>
      <c r="L222" s="42">
        <f t="shared" si="9"/>
        <v>0.4795654603174603</v>
      </c>
      <c r="M222" s="42">
        <f>K222/K380</f>
        <v>0.02503084628522664</v>
      </c>
    </row>
    <row r="223" spans="2:13" ht="41.25" customHeight="1">
      <c r="B223" s="84" t="s">
        <v>637</v>
      </c>
      <c r="C223" s="84"/>
      <c r="D223" s="84"/>
      <c r="E223" s="91" t="s">
        <v>638</v>
      </c>
      <c r="F223" s="91"/>
      <c r="G223" s="91"/>
      <c r="H223" s="7"/>
      <c r="I223" s="77">
        <v>0</v>
      </c>
      <c r="J223" s="77">
        <v>5000</v>
      </c>
      <c r="K223" s="77">
        <v>1463.12</v>
      </c>
      <c r="L223" s="17">
        <f>K223/J223</f>
        <v>0.292624</v>
      </c>
      <c r="M223" s="17">
        <f>K223/K380</f>
        <v>0.00024243595535985751</v>
      </c>
    </row>
    <row r="224" spans="2:13" ht="32.25" customHeight="1">
      <c r="B224" s="84" t="s">
        <v>639</v>
      </c>
      <c r="C224" s="84"/>
      <c r="D224" s="84"/>
      <c r="E224" s="91" t="s">
        <v>640</v>
      </c>
      <c r="F224" s="91"/>
      <c r="G224" s="91"/>
      <c r="H224" s="7"/>
      <c r="I224" s="77">
        <v>0</v>
      </c>
      <c r="J224" s="77">
        <v>310000</v>
      </c>
      <c r="K224" s="77">
        <v>149600</v>
      </c>
      <c r="L224" s="17">
        <f>K224/J224</f>
        <v>0.48258064516129034</v>
      </c>
      <c r="M224" s="17">
        <f>K224/K380</f>
        <v>0.024788410329866783</v>
      </c>
    </row>
    <row r="225" spans="2:13" ht="26.25" customHeight="1">
      <c r="B225" s="84" t="s">
        <v>345</v>
      </c>
      <c r="C225" s="84"/>
      <c r="D225" s="84"/>
      <c r="E225" s="91" t="s">
        <v>346</v>
      </c>
      <c r="F225" s="91"/>
      <c r="G225" s="91"/>
      <c r="H225" s="13"/>
      <c r="I225" s="77">
        <v>140000</v>
      </c>
      <c r="J225" s="77">
        <v>0</v>
      </c>
      <c r="K225" s="77">
        <v>0</v>
      </c>
      <c r="L225" s="18"/>
      <c r="M225" s="18">
        <f>K225/K380</f>
        <v>0</v>
      </c>
    </row>
    <row r="226" spans="2:13" ht="16.5" customHeight="1">
      <c r="B226" s="87" t="s">
        <v>347</v>
      </c>
      <c r="C226" s="87"/>
      <c r="D226" s="87"/>
      <c r="E226" s="103" t="s">
        <v>348</v>
      </c>
      <c r="F226" s="103"/>
      <c r="G226" s="103"/>
      <c r="H226" s="41"/>
      <c r="I226" s="76">
        <f>SUM(I227:I247)</f>
        <v>603885.5399999999</v>
      </c>
      <c r="J226" s="76">
        <f>SUM(J227:J247)</f>
        <v>1265000</v>
      </c>
      <c r="K226" s="76">
        <f>SUM(K227:K247)</f>
        <v>680088.2200000001</v>
      </c>
      <c r="L226" s="42">
        <f t="shared" si="9"/>
        <v>0.5376191462450594</v>
      </c>
      <c r="M226" s="42">
        <f>K226/K380</f>
        <v>0.1126892102798711</v>
      </c>
    </row>
    <row r="227" spans="2:13" ht="12.75" customHeight="1">
      <c r="B227" s="84" t="s">
        <v>349</v>
      </c>
      <c r="C227" s="84"/>
      <c r="D227" s="84"/>
      <c r="E227" s="85" t="s">
        <v>350</v>
      </c>
      <c r="F227" s="85"/>
      <c r="G227" s="85"/>
      <c r="H227" s="13"/>
      <c r="I227" s="77">
        <v>375076.12</v>
      </c>
      <c r="J227" s="77">
        <v>781500</v>
      </c>
      <c r="K227" s="77">
        <v>406736.28</v>
      </c>
      <c r="L227" s="12">
        <f t="shared" si="9"/>
        <v>0.5204558925143954</v>
      </c>
      <c r="M227" s="17">
        <f>K227/K380</f>
        <v>0.06739535965697586</v>
      </c>
    </row>
    <row r="228" spans="2:13" ht="12.75" customHeight="1">
      <c r="B228" s="84" t="s">
        <v>351</v>
      </c>
      <c r="C228" s="84"/>
      <c r="D228" s="84"/>
      <c r="E228" s="85" t="s">
        <v>352</v>
      </c>
      <c r="F228" s="85"/>
      <c r="G228" s="85"/>
      <c r="H228" s="13"/>
      <c r="I228" s="77">
        <v>53201.88</v>
      </c>
      <c r="J228" s="77">
        <v>61828</v>
      </c>
      <c r="K228" s="77">
        <v>61827.16</v>
      </c>
      <c r="L228" s="12">
        <f t="shared" si="9"/>
        <v>0.9999864139224948</v>
      </c>
      <c r="M228" s="17">
        <f>K228/K380</f>
        <v>0.01024463243055031</v>
      </c>
    </row>
    <row r="229" spans="2:13" ht="12.75" customHeight="1">
      <c r="B229" s="84" t="s">
        <v>353</v>
      </c>
      <c r="C229" s="84"/>
      <c r="D229" s="84"/>
      <c r="E229" s="85" t="s">
        <v>354</v>
      </c>
      <c r="F229" s="85"/>
      <c r="G229" s="85"/>
      <c r="H229" s="13"/>
      <c r="I229" s="77">
        <v>67710.18</v>
      </c>
      <c r="J229" s="77">
        <v>130000</v>
      </c>
      <c r="K229" s="77">
        <v>69690.19</v>
      </c>
      <c r="L229" s="12">
        <f t="shared" si="9"/>
        <v>0.5360783846153846</v>
      </c>
      <c r="M229" s="17">
        <f>K229/K380</f>
        <v>0.01154752022517633</v>
      </c>
    </row>
    <row r="230" spans="2:13" ht="12.75" customHeight="1">
      <c r="B230" s="84" t="s">
        <v>355</v>
      </c>
      <c r="C230" s="84"/>
      <c r="D230" s="84"/>
      <c r="E230" s="85" t="s">
        <v>356</v>
      </c>
      <c r="F230" s="85"/>
      <c r="G230" s="85"/>
      <c r="H230" s="13"/>
      <c r="I230" s="77">
        <v>8726.22</v>
      </c>
      <c r="J230" s="77">
        <v>20600</v>
      </c>
      <c r="K230" s="77">
        <v>10565.11</v>
      </c>
      <c r="L230" s="12">
        <f t="shared" si="9"/>
        <v>0.5128694174757282</v>
      </c>
      <c r="M230" s="17">
        <f>K230/K380</f>
        <v>0.0017506168573541367</v>
      </c>
    </row>
    <row r="231" spans="2:13" ht="12.75" customHeight="1">
      <c r="B231" s="84" t="s">
        <v>357</v>
      </c>
      <c r="C231" s="84"/>
      <c r="D231" s="84"/>
      <c r="E231" s="85" t="s">
        <v>358</v>
      </c>
      <c r="F231" s="85"/>
      <c r="G231" s="85"/>
      <c r="H231" s="13"/>
      <c r="I231" s="77">
        <v>1463.04</v>
      </c>
      <c r="J231" s="77">
        <v>2500</v>
      </c>
      <c r="K231" s="77">
        <v>1364.6</v>
      </c>
      <c r="L231" s="18">
        <f t="shared" si="9"/>
        <v>0.54584</v>
      </c>
      <c r="M231" s="17">
        <f>K231/K380</f>
        <v>0.00022611139529502813</v>
      </c>
    </row>
    <row r="232" spans="2:13" ht="12.75" customHeight="1">
      <c r="B232" s="84" t="s">
        <v>359</v>
      </c>
      <c r="C232" s="84"/>
      <c r="D232" s="84"/>
      <c r="E232" s="85" t="s">
        <v>360</v>
      </c>
      <c r="F232" s="85"/>
      <c r="G232" s="85"/>
      <c r="H232" s="13"/>
      <c r="I232" s="77">
        <v>15122.07</v>
      </c>
      <c r="J232" s="77">
        <v>35000</v>
      </c>
      <c r="K232" s="77">
        <v>26773.39</v>
      </c>
      <c r="L232" s="12">
        <f t="shared" si="9"/>
        <v>0.764954</v>
      </c>
      <c r="M232" s="17">
        <f>K232/K380</f>
        <v>0.004436295302416791</v>
      </c>
    </row>
    <row r="233" spans="2:13" ht="12.75" customHeight="1">
      <c r="B233" s="84" t="s">
        <v>361</v>
      </c>
      <c r="C233" s="84"/>
      <c r="D233" s="84"/>
      <c r="E233" s="85" t="s">
        <v>362</v>
      </c>
      <c r="F233" s="85"/>
      <c r="G233" s="85"/>
      <c r="H233" s="13"/>
      <c r="I233" s="77">
        <v>1171.95</v>
      </c>
      <c r="J233" s="77">
        <v>5000</v>
      </c>
      <c r="K233" s="77">
        <v>1577.04</v>
      </c>
      <c r="L233" s="12">
        <f t="shared" si="9"/>
        <v>0.31540799999999997</v>
      </c>
      <c r="M233" s="17">
        <f>K233/K380</f>
        <v>0.00026131226354687907</v>
      </c>
    </row>
    <row r="234" spans="2:13" ht="12.75" customHeight="1">
      <c r="B234" s="84" t="s">
        <v>363</v>
      </c>
      <c r="C234" s="84"/>
      <c r="D234" s="84"/>
      <c r="E234" s="85" t="s">
        <v>364</v>
      </c>
      <c r="F234" s="85"/>
      <c r="G234" s="85"/>
      <c r="H234" s="13"/>
      <c r="I234" s="77">
        <v>27393.47</v>
      </c>
      <c r="J234" s="77">
        <v>62172</v>
      </c>
      <c r="K234" s="77">
        <v>42597.12</v>
      </c>
      <c r="L234" s="12">
        <f t="shared" si="9"/>
        <v>0.6851495850221966</v>
      </c>
      <c r="M234" s="17">
        <f>K234/K380</f>
        <v>0.007058254608493148</v>
      </c>
    </row>
    <row r="235" spans="2:13" ht="12.75" customHeight="1">
      <c r="B235" s="84" t="s">
        <v>365</v>
      </c>
      <c r="C235" s="84"/>
      <c r="D235" s="84"/>
      <c r="E235" s="85" t="s">
        <v>366</v>
      </c>
      <c r="F235" s="85"/>
      <c r="G235" s="85"/>
      <c r="H235" s="13"/>
      <c r="I235" s="77">
        <v>0</v>
      </c>
      <c r="J235" s="77">
        <v>6200</v>
      </c>
      <c r="K235" s="77">
        <v>436.86</v>
      </c>
      <c r="L235" s="12">
        <f t="shared" si="9"/>
        <v>0.07046129032258065</v>
      </c>
      <c r="M235" s="17">
        <f>K235/K380</f>
        <v>7.238679770525135E-05</v>
      </c>
    </row>
    <row r="236" spans="2:13" ht="12.75" customHeight="1">
      <c r="B236" s="84" t="s">
        <v>367</v>
      </c>
      <c r="C236" s="84"/>
      <c r="D236" s="84"/>
      <c r="E236" s="85" t="s">
        <v>368</v>
      </c>
      <c r="F236" s="85"/>
      <c r="G236" s="85"/>
      <c r="H236" s="13"/>
      <c r="I236" s="77">
        <v>40</v>
      </c>
      <c r="J236" s="77">
        <v>1000</v>
      </c>
      <c r="K236" s="77">
        <v>149</v>
      </c>
      <c r="L236" s="12">
        <f t="shared" si="9"/>
        <v>0.149</v>
      </c>
      <c r="M236" s="17">
        <f>K236/K380</f>
        <v>2.4688991571859294E-05</v>
      </c>
    </row>
    <row r="237" spans="2:13" ht="12.75" customHeight="1">
      <c r="B237" s="86" t="s">
        <v>369</v>
      </c>
      <c r="C237" s="86"/>
      <c r="D237" s="86"/>
      <c r="E237" s="85" t="s">
        <v>370</v>
      </c>
      <c r="F237" s="85"/>
      <c r="G237" s="85"/>
      <c r="H237" s="13"/>
      <c r="I237" s="77">
        <v>11754.5</v>
      </c>
      <c r="J237" s="77">
        <v>25000</v>
      </c>
      <c r="K237" s="77">
        <v>11785</v>
      </c>
      <c r="L237" s="18">
        <f t="shared" si="9"/>
        <v>0.4714</v>
      </c>
      <c r="M237" s="17">
        <f>K237/K380</f>
        <v>0.001952750105197059</v>
      </c>
    </row>
    <row r="238" spans="2:13" ht="12.75" customHeight="1">
      <c r="B238" s="86" t="s">
        <v>371</v>
      </c>
      <c r="C238" s="86"/>
      <c r="D238" s="86"/>
      <c r="E238" s="85" t="s">
        <v>372</v>
      </c>
      <c r="F238" s="85"/>
      <c r="G238" s="85"/>
      <c r="H238" s="13"/>
      <c r="I238" s="77">
        <v>6.1</v>
      </c>
      <c r="J238" s="77">
        <v>1000</v>
      </c>
      <c r="K238" s="77">
        <v>145</v>
      </c>
      <c r="L238" s="18">
        <f t="shared" si="9"/>
        <v>0.145</v>
      </c>
      <c r="M238" s="17">
        <f>K238/K380</f>
        <v>2.402619985180938E-05</v>
      </c>
    </row>
    <row r="239" spans="2:13" ht="12.75" customHeight="1">
      <c r="B239" s="84" t="s">
        <v>373</v>
      </c>
      <c r="C239" s="84"/>
      <c r="D239" s="84"/>
      <c r="E239" s="85" t="s">
        <v>374</v>
      </c>
      <c r="F239" s="85"/>
      <c r="G239" s="85"/>
      <c r="H239" s="13"/>
      <c r="I239" s="77">
        <v>2636.08</v>
      </c>
      <c r="J239" s="77">
        <v>4500</v>
      </c>
      <c r="K239" s="77">
        <v>2896.12</v>
      </c>
      <c r="L239" s="12">
        <f t="shared" si="9"/>
        <v>0.6435822222222222</v>
      </c>
      <c r="M239" s="17">
        <f>K239/K380</f>
        <v>0.00047988108906773917</v>
      </c>
    </row>
    <row r="240" spans="2:13" ht="12.75" customHeight="1">
      <c r="B240" s="84" t="s">
        <v>375</v>
      </c>
      <c r="C240" s="84"/>
      <c r="D240" s="84"/>
      <c r="E240" s="85" t="s">
        <v>376</v>
      </c>
      <c r="F240" s="85"/>
      <c r="G240" s="85"/>
      <c r="H240" s="13"/>
      <c r="I240" s="77">
        <v>1269.33</v>
      </c>
      <c r="J240" s="77">
        <v>4000</v>
      </c>
      <c r="K240" s="77">
        <v>3748.44</v>
      </c>
      <c r="L240" s="12">
        <f t="shared" si="9"/>
        <v>0.93711</v>
      </c>
      <c r="M240" s="17">
        <f>K240/K380</f>
        <v>0.0006211087487759749</v>
      </c>
    </row>
    <row r="241" spans="2:13" ht="12.75" customHeight="1">
      <c r="B241" s="84" t="s">
        <v>377</v>
      </c>
      <c r="C241" s="84"/>
      <c r="D241" s="84"/>
      <c r="E241" s="85" t="s">
        <v>378</v>
      </c>
      <c r="F241" s="85"/>
      <c r="G241" s="85"/>
      <c r="H241" s="13"/>
      <c r="I241" s="77">
        <v>1933</v>
      </c>
      <c r="J241" s="77">
        <v>3000</v>
      </c>
      <c r="K241" s="77">
        <v>1085</v>
      </c>
      <c r="L241" s="12">
        <f t="shared" si="9"/>
        <v>0.3616666666666667</v>
      </c>
      <c r="M241" s="17">
        <f>K241/K380</f>
        <v>0.00017978225406353916</v>
      </c>
    </row>
    <row r="242" spans="2:13" ht="12.75" customHeight="1">
      <c r="B242" s="84" t="s">
        <v>379</v>
      </c>
      <c r="C242" s="84"/>
      <c r="D242" s="84"/>
      <c r="E242" s="85" t="s">
        <v>380</v>
      </c>
      <c r="F242" s="85"/>
      <c r="G242" s="85"/>
      <c r="H242" s="13"/>
      <c r="I242" s="77">
        <v>32250</v>
      </c>
      <c r="J242" s="77">
        <v>48000</v>
      </c>
      <c r="K242" s="77">
        <v>36000</v>
      </c>
      <c r="L242" s="12">
        <f t="shared" si="9"/>
        <v>0.75</v>
      </c>
      <c r="M242" s="17">
        <f>K242/K380</f>
        <v>0.0059651254804492255</v>
      </c>
    </row>
    <row r="243" spans="2:13" ht="12.75" customHeight="1">
      <c r="B243" s="86" t="s">
        <v>381</v>
      </c>
      <c r="C243" s="86"/>
      <c r="D243" s="86"/>
      <c r="E243" s="85" t="s">
        <v>382</v>
      </c>
      <c r="F243" s="85"/>
      <c r="G243" s="85"/>
      <c r="H243" s="13"/>
      <c r="I243" s="77">
        <v>1844.55</v>
      </c>
      <c r="J243" s="77">
        <v>2200</v>
      </c>
      <c r="K243" s="77">
        <v>1184</v>
      </c>
      <c r="L243" s="18">
        <f aca="true" t="shared" si="10" ref="L243:L250">K243/J243</f>
        <v>0.5381818181818182</v>
      </c>
      <c r="M243" s="17">
        <f>K243/K380</f>
        <v>0.00019618634913477453</v>
      </c>
    </row>
    <row r="244" spans="2:13" ht="26.25" customHeight="1">
      <c r="B244" s="84" t="s">
        <v>383</v>
      </c>
      <c r="C244" s="84"/>
      <c r="D244" s="84"/>
      <c r="E244" s="91" t="s">
        <v>641</v>
      </c>
      <c r="F244" s="91"/>
      <c r="G244" s="91"/>
      <c r="H244" s="13"/>
      <c r="I244" s="77">
        <v>297.05</v>
      </c>
      <c r="J244" s="77">
        <v>1500</v>
      </c>
      <c r="K244" s="77">
        <v>107.89</v>
      </c>
      <c r="L244" s="12">
        <f t="shared" si="10"/>
        <v>0.07192666666666667</v>
      </c>
      <c r="M244" s="18">
        <f>K244/K380</f>
        <v>1.7877149669046303E-05</v>
      </c>
    </row>
    <row r="245" spans="2:13" ht="12.75">
      <c r="B245" s="84" t="s">
        <v>384</v>
      </c>
      <c r="C245" s="84"/>
      <c r="D245" s="84"/>
      <c r="E245" s="85" t="s">
        <v>385</v>
      </c>
      <c r="F245" s="85"/>
      <c r="G245" s="85"/>
      <c r="H245" s="13"/>
      <c r="I245" s="77">
        <v>1990</v>
      </c>
      <c r="J245" s="77">
        <v>5000</v>
      </c>
      <c r="K245" s="77">
        <v>1420.02</v>
      </c>
      <c r="L245" s="12">
        <f t="shared" si="10"/>
        <v>0.284004</v>
      </c>
      <c r="M245" s="17">
        <f>K245/K380</f>
        <v>0.0002352943745763197</v>
      </c>
    </row>
    <row r="246" spans="2:13" ht="12.75">
      <c r="B246" s="84" t="s">
        <v>55</v>
      </c>
      <c r="C246" s="84"/>
      <c r="D246" s="84"/>
      <c r="E246" s="85" t="s">
        <v>324</v>
      </c>
      <c r="F246" s="85"/>
      <c r="G246" s="85"/>
      <c r="H246" s="13"/>
      <c r="I246" s="77">
        <v>0</v>
      </c>
      <c r="J246" s="77">
        <v>50000</v>
      </c>
      <c r="K246" s="77">
        <v>0</v>
      </c>
      <c r="L246" s="12">
        <f>K246/J246</f>
        <v>0</v>
      </c>
      <c r="M246" s="17" t="s">
        <v>14</v>
      </c>
    </row>
    <row r="247" spans="2:13" ht="12.75">
      <c r="B247" s="84" t="s">
        <v>215</v>
      </c>
      <c r="C247" s="84"/>
      <c r="D247" s="84"/>
      <c r="E247" s="85" t="s">
        <v>216</v>
      </c>
      <c r="F247" s="85"/>
      <c r="G247" s="85"/>
      <c r="H247" s="13"/>
      <c r="I247" s="77">
        <v>0</v>
      </c>
      <c r="J247" s="77">
        <v>15000</v>
      </c>
      <c r="K247" s="77">
        <v>0</v>
      </c>
      <c r="L247" s="12">
        <f t="shared" si="10"/>
        <v>0</v>
      </c>
      <c r="M247" s="17">
        <f>K247/K380</f>
        <v>0</v>
      </c>
    </row>
    <row r="248" spans="2:13" ht="12.75">
      <c r="B248" s="87" t="s">
        <v>386</v>
      </c>
      <c r="C248" s="87"/>
      <c r="D248" s="87"/>
      <c r="E248" s="103" t="s">
        <v>387</v>
      </c>
      <c r="F248" s="103"/>
      <c r="G248" s="103"/>
      <c r="H248" s="41"/>
      <c r="I248" s="76">
        <f>SUM(I249)</f>
        <v>44207.29</v>
      </c>
      <c r="J248" s="76">
        <f>SUM(J249)</f>
        <v>120000</v>
      </c>
      <c r="K248" s="76">
        <f>SUM(K249)</f>
        <v>54678.47</v>
      </c>
      <c r="L248" s="42">
        <f t="shared" si="10"/>
        <v>0.45565391666666666</v>
      </c>
      <c r="M248" s="42">
        <f>K248/K380</f>
        <v>0.009060109295249405</v>
      </c>
    </row>
    <row r="249" spans="2:13" ht="12.75">
      <c r="B249" s="86" t="s">
        <v>388</v>
      </c>
      <c r="C249" s="86"/>
      <c r="D249" s="86"/>
      <c r="E249" s="85" t="s">
        <v>389</v>
      </c>
      <c r="F249" s="85"/>
      <c r="G249" s="85"/>
      <c r="H249" s="13"/>
      <c r="I249" s="77">
        <v>44207.29</v>
      </c>
      <c r="J249" s="77">
        <v>120000</v>
      </c>
      <c r="K249" s="77">
        <v>54678.47</v>
      </c>
      <c r="L249" s="18">
        <f t="shared" si="10"/>
        <v>0.45565391666666666</v>
      </c>
      <c r="M249" s="17">
        <f>K249/K380</f>
        <v>0.009060109295249405</v>
      </c>
    </row>
    <row r="250" spans="2:13" ht="16.5" customHeight="1">
      <c r="B250" s="87" t="s">
        <v>390</v>
      </c>
      <c r="C250" s="87"/>
      <c r="D250" s="87"/>
      <c r="E250" s="103" t="s">
        <v>391</v>
      </c>
      <c r="F250" s="103"/>
      <c r="G250" s="103"/>
      <c r="H250" s="41"/>
      <c r="I250" s="76">
        <f>SUM(I252:I254)</f>
        <v>5752.110000000001</v>
      </c>
      <c r="J250" s="76">
        <f>SUM(J251:J254)</f>
        <v>16000</v>
      </c>
      <c r="K250" s="76">
        <f>SUM(K251:K254)</f>
        <v>3061.99</v>
      </c>
      <c r="L250" s="42">
        <f t="shared" si="10"/>
        <v>0.19137437499999999</v>
      </c>
      <c r="M250" s="42">
        <f>K250/K380</f>
        <v>0.000507365404718909</v>
      </c>
    </row>
    <row r="251" spans="2:13" ht="12" customHeight="1">
      <c r="B251" s="84" t="s">
        <v>19</v>
      </c>
      <c r="C251" s="84"/>
      <c r="D251" s="84"/>
      <c r="E251" s="85" t="s">
        <v>20</v>
      </c>
      <c r="F251" s="85"/>
      <c r="G251" s="85"/>
      <c r="H251" s="7"/>
      <c r="I251" s="77">
        <v>0</v>
      </c>
      <c r="J251" s="77">
        <v>1000</v>
      </c>
      <c r="K251" s="77">
        <v>173.59</v>
      </c>
      <c r="L251" s="17">
        <f>K251/J251</f>
        <v>0.17359</v>
      </c>
      <c r="M251" s="17">
        <f>K251/K380</f>
        <v>2.8763503670866142E-05</v>
      </c>
    </row>
    <row r="252" spans="2:13" ht="12.75">
      <c r="B252" s="86" t="s">
        <v>392</v>
      </c>
      <c r="C252" s="86"/>
      <c r="D252" s="86"/>
      <c r="E252" s="85" t="s">
        <v>393</v>
      </c>
      <c r="F252" s="85"/>
      <c r="G252" s="85"/>
      <c r="H252" s="13"/>
      <c r="I252" s="77">
        <v>3852.11</v>
      </c>
      <c r="J252" s="77">
        <v>7000</v>
      </c>
      <c r="K252" s="77">
        <v>1800</v>
      </c>
      <c r="L252" s="18">
        <f aca="true" t="shared" si="11" ref="L252:L285">K252/J252</f>
        <v>0.2571428571428571</v>
      </c>
      <c r="M252" s="17">
        <f>K252/K380</f>
        <v>0.0002982562740224613</v>
      </c>
    </row>
    <row r="253" spans="2:13" ht="12.75">
      <c r="B253" s="84" t="s">
        <v>156</v>
      </c>
      <c r="C253" s="84"/>
      <c r="D253" s="84"/>
      <c r="E253" s="85" t="s">
        <v>315</v>
      </c>
      <c r="F253" s="85"/>
      <c r="G253" s="85"/>
      <c r="H253" s="13"/>
      <c r="I253" s="77">
        <v>0</v>
      </c>
      <c r="J253" s="77">
        <v>1000</v>
      </c>
      <c r="K253" s="77">
        <v>29.4</v>
      </c>
      <c r="L253" s="18">
        <f t="shared" si="11"/>
        <v>0.0294</v>
      </c>
      <c r="M253" s="17"/>
    </row>
    <row r="254" spans="2:13" ht="12.75">
      <c r="B254" s="86" t="s">
        <v>394</v>
      </c>
      <c r="C254" s="86"/>
      <c r="D254" s="86"/>
      <c r="E254" s="85" t="s">
        <v>395</v>
      </c>
      <c r="F254" s="85"/>
      <c r="G254" s="85"/>
      <c r="H254" s="13"/>
      <c r="I254" s="77">
        <v>1900</v>
      </c>
      <c r="J254" s="77">
        <v>7000</v>
      </c>
      <c r="K254" s="77">
        <v>1059</v>
      </c>
      <c r="L254" s="18">
        <f t="shared" si="11"/>
        <v>0.15128571428571427</v>
      </c>
      <c r="M254" s="17">
        <f>K254/K380</f>
        <v>0.0001754741078832147</v>
      </c>
    </row>
    <row r="255" spans="2:13" ht="16.5" customHeight="1">
      <c r="B255" s="87" t="s">
        <v>396</v>
      </c>
      <c r="C255" s="87"/>
      <c r="D255" s="87"/>
      <c r="E255" s="103" t="s">
        <v>397</v>
      </c>
      <c r="F255" s="103"/>
      <c r="G255" s="103"/>
      <c r="H255" s="41"/>
      <c r="I255" s="76">
        <f>SUM(I256:I259)</f>
        <v>18750</v>
      </c>
      <c r="J255" s="76">
        <f>SUM(J256:J259)</f>
        <v>24000</v>
      </c>
      <c r="K255" s="76">
        <f>SUM(K256:K259)</f>
        <v>17577.6</v>
      </c>
      <c r="L255" s="42">
        <f t="shared" si="11"/>
        <v>0.7323999999999999</v>
      </c>
      <c r="M255" s="42">
        <f>K255/K380</f>
        <v>0.0029125719345873416</v>
      </c>
    </row>
    <row r="256" spans="2:13" ht="12.75" customHeight="1">
      <c r="B256" s="84" t="s">
        <v>398</v>
      </c>
      <c r="C256" s="84"/>
      <c r="D256" s="84"/>
      <c r="E256" s="85" t="s">
        <v>399</v>
      </c>
      <c r="F256" s="85"/>
      <c r="G256" s="85"/>
      <c r="H256" s="13"/>
      <c r="I256" s="77">
        <v>0</v>
      </c>
      <c r="J256" s="77">
        <v>650</v>
      </c>
      <c r="K256" s="77">
        <v>0</v>
      </c>
      <c r="L256" s="18">
        <f t="shared" si="11"/>
        <v>0</v>
      </c>
      <c r="M256" s="17">
        <f>K256/K380</f>
        <v>0</v>
      </c>
    </row>
    <row r="257" spans="2:13" ht="12.75" customHeight="1">
      <c r="B257" s="84" t="s">
        <v>19</v>
      </c>
      <c r="C257" s="84"/>
      <c r="D257" s="84"/>
      <c r="E257" s="85" t="s">
        <v>20</v>
      </c>
      <c r="F257" s="85"/>
      <c r="G257" s="85"/>
      <c r="H257" s="13"/>
      <c r="I257" s="77">
        <v>0</v>
      </c>
      <c r="J257" s="77">
        <v>350</v>
      </c>
      <c r="K257" s="77">
        <v>327.6</v>
      </c>
      <c r="L257" s="18">
        <f t="shared" si="11"/>
        <v>0.936</v>
      </c>
      <c r="M257" s="17">
        <f>K257/K380</f>
        <v>5.428264187208796E-05</v>
      </c>
    </row>
    <row r="258" spans="2:13" ht="12.75" customHeight="1">
      <c r="B258" s="84" t="s">
        <v>400</v>
      </c>
      <c r="C258" s="84"/>
      <c r="D258" s="84"/>
      <c r="E258" s="85" t="s">
        <v>401</v>
      </c>
      <c r="F258" s="85"/>
      <c r="G258" s="85"/>
      <c r="H258" s="13"/>
      <c r="I258" s="77">
        <v>0</v>
      </c>
      <c r="J258" s="77">
        <v>0</v>
      </c>
      <c r="K258" s="77">
        <v>0</v>
      </c>
      <c r="L258" s="18" t="s">
        <v>14</v>
      </c>
      <c r="M258" s="17">
        <f>K258/K380</f>
        <v>0</v>
      </c>
    </row>
    <row r="259" spans="2:13" ht="12.75">
      <c r="B259" s="84" t="s">
        <v>402</v>
      </c>
      <c r="C259" s="84"/>
      <c r="D259" s="84"/>
      <c r="E259" s="85" t="s">
        <v>403</v>
      </c>
      <c r="F259" s="85"/>
      <c r="G259" s="85"/>
      <c r="H259" s="13"/>
      <c r="I259" s="77">
        <v>18750</v>
      </c>
      <c r="J259" s="77">
        <v>23000</v>
      </c>
      <c r="K259" s="77">
        <v>17250</v>
      </c>
      <c r="L259" s="12">
        <f t="shared" si="11"/>
        <v>0.75</v>
      </c>
      <c r="M259" s="17">
        <f>K259/K380</f>
        <v>0.002858289292715254</v>
      </c>
    </row>
    <row r="260" spans="2:13" ht="12.75">
      <c r="B260" s="104" t="s">
        <v>404</v>
      </c>
      <c r="C260" s="104"/>
      <c r="D260" s="104"/>
      <c r="E260" s="105" t="s">
        <v>405</v>
      </c>
      <c r="F260" s="105"/>
      <c r="G260" s="105"/>
      <c r="H260" s="4"/>
      <c r="I260" s="75">
        <f>SUM(I261,I263,I265)</f>
        <v>30643.98</v>
      </c>
      <c r="J260" s="75">
        <f>SUM(J261,J263,J265)</f>
        <v>96000</v>
      </c>
      <c r="K260" s="75">
        <f>SUM(K261,K263,K265)</f>
        <v>33383.82</v>
      </c>
      <c r="L260" s="19">
        <f t="shared" si="11"/>
        <v>0.347748125</v>
      </c>
      <c r="M260" s="19">
        <f>K260/K380</f>
        <v>0.00553162986990918</v>
      </c>
    </row>
    <row r="261" spans="2:13" ht="12.75">
      <c r="B261" s="102" t="s">
        <v>406</v>
      </c>
      <c r="C261" s="102"/>
      <c r="D261" s="102"/>
      <c r="E261" s="112" t="s">
        <v>642</v>
      </c>
      <c r="F261" s="118"/>
      <c r="G261" s="119"/>
      <c r="H261" s="41"/>
      <c r="I261" s="76">
        <f>SUM(I262)</f>
        <v>0</v>
      </c>
      <c r="J261" s="76">
        <f>SUM(J262)</f>
        <v>10000</v>
      </c>
      <c r="K261" s="76">
        <f>SUM(K262)</f>
        <v>0</v>
      </c>
      <c r="L261" s="42">
        <f t="shared" si="11"/>
        <v>0</v>
      </c>
      <c r="M261" s="42">
        <f>K261/K380</f>
        <v>0</v>
      </c>
    </row>
    <row r="262" spans="2:13" ht="12.75">
      <c r="B262" s="120" t="s">
        <v>407</v>
      </c>
      <c r="C262" s="120"/>
      <c r="D262" s="120"/>
      <c r="E262" s="124" t="s">
        <v>408</v>
      </c>
      <c r="F262" s="124"/>
      <c r="G262" s="124"/>
      <c r="H262" s="21"/>
      <c r="I262" s="82">
        <v>0</v>
      </c>
      <c r="J262" s="82">
        <v>10000</v>
      </c>
      <c r="K262" s="82">
        <v>0</v>
      </c>
      <c r="L262" s="17">
        <f t="shared" si="11"/>
        <v>0</v>
      </c>
      <c r="M262" s="17">
        <f>K262/K380</f>
        <v>0</v>
      </c>
    </row>
    <row r="263" spans="2:13" ht="12.75">
      <c r="B263" s="87" t="s">
        <v>409</v>
      </c>
      <c r="C263" s="87"/>
      <c r="D263" s="87"/>
      <c r="E263" s="103" t="s">
        <v>410</v>
      </c>
      <c r="F263" s="103"/>
      <c r="G263" s="103"/>
      <c r="H263" s="41"/>
      <c r="I263" s="76">
        <f>SUM(I264)</f>
        <v>15000</v>
      </c>
      <c r="J263" s="76">
        <f>SUM(J264)</f>
        <v>40000</v>
      </c>
      <c r="K263" s="76">
        <f>SUM(K264)</f>
        <v>15000</v>
      </c>
      <c r="L263" s="42">
        <f t="shared" si="11"/>
        <v>0.375</v>
      </c>
      <c r="M263" s="42">
        <f>K263/K380</f>
        <v>0.0024854689501871774</v>
      </c>
    </row>
    <row r="264" spans="2:13" ht="12.75">
      <c r="B264" s="84" t="s">
        <v>411</v>
      </c>
      <c r="C264" s="84"/>
      <c r="D264" s="84"/>
      <c r="E264" s="85" t="s">
        <v>412</v>
      </c>
      <c r="F264" s="85"/>
      <c r="G264" s="85"/>
      <c r="H264" s="13"/>
      <c r="I264" s="77">
        <v>15000</v>
      </c>
      <c r="J264" s="77">
        <v>40000</v>
      </c>
      <c r="K264" s="77">
        <v>15000</v>
      </c>
      <c r="L264" s="18">
        <f t="shared" si="11"/>
        <v>0.375</v>
      </c>
      <c r="M264" s="17">
        <f>K264/K380</f>
        <v>0.0024854689501871774</v>
      </c>
    </row>
    <row r="265" spans="2:13" ht="12.75">
      <c r="B265" s="87" t="s">
        <v>413</v>
      </c>
      <c r="C265" s="87"/>
      <c r="D265" s="87"/>
      <c r="E265" s="103" t="s">
        <v>414</v>
      </c>
      <c r="F265" s="103"/>
      <c r="G265" s="103"/>
      <c r="H265" s="41"/>
      <c r="I265" s="76">
        <f>SUM(I266:I268)</f>
        <v>15643.98</v>
      </c>
      <c r="J265" s="76">
        <f>SUM(J266:J268)</f>
        <v>46000</v>
      </c>
      <c r="K265" s="76">
        <f>SUM(K266:K268)</f>
        <v>18383.82</v>
      </c>
      <c r="L265" s="42">
        <f t="shared" si="11"/>
        <v>0.39964826086956523</v>
      </c>
      <c r="M265" s="42">
        <f>K265/K380</f>
        <v>0.003046160919722002</v>
      </c>
    </row>
    <row r="266" spans="2:13" ht="12.75">
      <c r="B266" s="84" t="s">
        <v>415</v>
      </c>
      <c r="C266" s="84"/>
      <c r="D266" s="84"/>
      <c r="E266" s="85" t="s">
        <v>416</v>
      </c>
      <c r="F266" s="85"/>
      <c r="G266" s="85"/>
      <c r="H266" s="13"/>
      <c r="I266" s="77">
        <v>12000</v>
      </c>
      <c r="J266" s="77">
        <v>40000</v>
      </c>
      <c r="K266" s="77">
        <v>15000</v>
      </c>
      <c r="L266" s="18">
        <f t="shared" si="11"/>
        <v>0.375</v>
      </c>
      <c r="M266" s="17">
        <f>K266/K380</f>
        <v>0.0024854689501871774</v>
      </c>
    </row>
    <row r="267" spans="2:13" ht="12.75">
      <c r="B267" s="84" t="s">
        <v>417</v>
      </c>
      <c r="C267" s="84"/>
      <c r="D267" s="84"/>
      <c r="E267" s="85" t="s">
        <v>418</v>
      </c>
      <c r="F267" s="85"/>
      <c r="G267" s="85"/>
      <c r="H267" s="13"/>
      <c r="I267" s="77">
        <v>2166.48</v>
      </c>
      <c r="J267" s="77">
        <v>6000</v>
      </c>
      <c r="K267" s="77">
        <v>3383.82</v>
      </c>
      <c r="L267" s="18">
        <f t="shared" si="11"/>
        <v>0.5639700000000001</v>
      </c>
      <c r="M267" s="17">
        <f>K267/K380</f>
        <v>0.000560691969534825</v>
      </c>
    </row>
    <row r="268" spans="2:13" ht="12.75">
      <c r="B268" s="86" t="s">
        <v>419</v>
      </c>
      <c r="C268" s="86"/>
      <c r="D268" s="86"/>
      <c r="E268" s="85" t="s">
        <v>420</v>
      </c>
      <c r="F268" s="85"/>
      <c r="G268" s="85"/>
      <c r="H268" s="13"/>
      <c r="I268" s="77">
        <v>1477.5</v>
      </c>
      <c r="J268" s="77">
        <v>0</v>
      </c>
      <c r="K268" s="77">
        <v>0</v>
      </c>
      <c r="L268" s="33" t="s">
        <v>14</v>
      </c>
      <c r="M268" s="17">
        <f>K268/K380</f>
        <v>0</v>
      </c>
    </row>
    <row r="269" spans="2:13" ht="12.75">
      <c r="B269" s="104" t="s">
        <v>421</v>
      </c>
      <c r="C269" s="104"/>
      <c r="D269" s="104"/>
      <c r="E269" s="105" t="s">
        <v>422</v>
      </c>
      <c r="F269" s="105"/>
      <c r="G269" s="105"/>
      <c r="H269" s="4"/>
      <c r="I269" s="75">
        <f>SUM(I270,I272,I282,I284,I286,I288,I309)</f>
        <v>1022693.9199999999</v>
      </c>
      <c r="J269" s="75">
        <f>SUM(J270,J272,J282,J284,J286,J288,J309)</f>
        <v>2219900</v>
      </c>
      <c r="K269" s="75">
        <f>SUM(K270,K272,K282,K284,K286,K288,K309)</f>
        <v>1046367.59</v>
      </c>
      <c r="L269" s="19">
        <f t="shared" si="11"/>
        <v>0.4713579845939006</v>
      </c>
      <c r="M269" s="19">
        <f>K269/K380</f>
        <v>0.17338094369514578</v>
      </c>
    </row>
    <row r="270" spans="2:13" ht="12.75">
      <c r="B270" s="92" t="s">
        <v>423</v>
      </c>
      <c r="C270" s="102"/>
      <c r="D270" s="102"/>
      <c r="E270" s="117" t="s">
        <v>643</v>
      </c>
      <c r="F270" s="118"/>
      <c r="G270" s="119"/>
      <c r="H270" s="41"/>
      <c r="I270" s="76">
        <f>SUM(I271)</f>
        <v>36336.11</v>
      </c>
      <c r="J270" s="76">
        <f>SUM(J271)</f>
        <v>61000</v>
      </c>
      <c r="K270" s="76">
        <f>SUM(K271)</f>
        <v>49313.06</v>
      </c>
      <c r="L270" s="46">
        <f t="shared" si="11"/>
        <v>0.8084108196721311</v>
      </c>
      <c r="M270" s="42">
        <f>K270/K380</f>
        <v>0.008171071964581153</v>
      </c>
    </row>
    <row r="271" spans="2:13" ht="27" customHeight="1">
      <c r="B271" s="120" t="s">
        <v>424</v>
      </c>
      <c r="C271" s="120"/>
      <c r="D271" s="120"/>
      <c r="E271" s="121" t="s">
        <v>644</v>
      </c>
      <c r="F271" s="122"/>
      <c r="G271" s="123"/>
      <c r="H271" s="21"/>
      <c r="I271" s="82">
        <v>36336.11</v>
      </c>
      <c r="J271" s="82">
        <v>61000</v>
      </c>
      <c r="K271" s="82">
        <v>49313.06</v>
      </c>
      <c r="L271" s="18">
        <f t="shared" si="11"/>
        <v>0.8084108196721311</v>
      </c>
      <c r="M271" s="17">
        <f>K271/K380</f>
        <v>0.008171071964581153</v>
      </c>
    </row>
    <row r="272" spans="2:13" ht="38.25" customHeight="1">
      <c r="B272" s="87" t="s">
        <v>425</v>
      </c>
      <c r="C272" s="87"/>
      <c r="D272" s="87"/>
      <c r="E272" s="88" t="s">
        <v>426</v>
      </c>
      <c r="F272" s="88"/>
      <c r="G272" s="88"/>
      <c r="H272" s="41"/>
      <c r="I272" s="76">
        <f>SUM(I273:I281)</f>
        <v>509290.66000000003</v>
      </c>
      <c r="J272" s="76">
        <f>SUM(J273:J281)</f>
        <v>1198000</v>
      </c>
      <c r="K272" s="76">
        <f>SUM(K273:K281)</f>
        <v>494291.99</v>
      </c>
      <c r="L272" s="46">
        <f t="shared" si="11"/>
        <v>0.41259765442404006</v>
      </c>
      <c r="M272" s="46">
        <f>K272/K380</f>
        <v>0.08190315956474872</v>
      </c>
    </row>
    <row r="273" spans="2:13" ht="12.75" customHeight="1">
      <c r="B273" s="84" t="s">
        <v>427</v>
      </c>
      <c r="C273" s="84"/>
      <c r="D273" s="84"/>
      <c r="E273" s="85" t="s">
        <v>428</v>
      </c>
      <c r="F273" s="85"/>
      <c r="G273" s="85"/>
      <c r="H273" s="13"/>
      <c r="I273" s="77">
        <v>488068.76</v>
      </c>
      <c r="J273" s="77">
        <v>1150000</v>
      </c>
      <c r="K273" s="77">
        <v>469898.9</v>
      </c>
      <c r="L273" s="18">
        <f t="shared" si="11"/>
        <v>0.4086077391304348</v>
      </c>
      <c r="M273" s="18">
        <f>K273/K380</f>
        <v>0.07786127504514063</v>
      </c>
    </row>
    <row r="274" spans="2:13" ht="12.75" customHeight="1">
      <c r="B274" s="84" t="s">
        <v>429</v>
      </c>
      <c r="C274" s="84"/>
      <c r="D274" s="84"/>
      <c r="E274" s="85" t="s">
        <v>430</v>
      </c>
      <c r="F274" s="85"/>
      <c r="G274" s="85"/>
      <c r="H274" s="13"/>
      <c r="I274" s="77">
        <v>12679.64</v>
      </c>
      <c r="J274" s="77">
        <v>29000</v>
      </c>
      <c r="K274" s="77">
        <v>14472</v>
      </c>
      <c r="L274" s="12">
        <f t="shared" si="11"/>
        <v>0.49903448275862067</v>
      </c>
      <c r="M274" s="18">
        <f>K274/K380</f>
        <v>0.0023979804431405885</v>
      </c>
    </row>
    <row r="275" spans="2:13" ht="12.75" customHeight="1">
      <c r="B275" s="84" t="s">
        <v>431</v>
      </c>
      <c r="C275" s="84"/>
      <c r="D275" s="84"/>
      <c r="E275" s="85" t="s">
        <v>432</v>
      </c>
      <c r="F275" s="85"/>
      <c r="G275" s="85"/>
      <c r="H275" s="13"/>
      <c r="I275" s="77">
        <v>1960.87</v>
      </c>
      <c r="J275" s="77">
        <v>2500</v>
      </c>
      <c r="K275" s="77">
        <v>2277.1</v>
      </c>
      <c r="L275" s="12">
        <f t="shared" si="11"/>
        <v>0.91084</v>
      </c>
      <c r="M275" s="18">
        <f>K275/K380</f>
        <v>0.00037731075643141474</v>
      </c>
    </row>
    <row r="276" spans="2:13" ht="12.75" customHeight="1">
      <c r="B276" s="84" t="s">
        <v>433</v>
      </c>
      <c r="C276" s="84"/>
      <c r="D276" s="84"/>
      <c r="E276" s="85" t="s">
        <v>434</v>
      </c>
      <c r="F276" s="85"/>
      <c r="G276" s="85"/>
      <c r="H276" s="13"/>
      <c r="I276" s="77">
        <v>5433.32</v>
      </c>
      <c r="J276" s="77">
        <v>14100</v>
      </c>
      <c r="K276" s="77">
        <v>6433.66</v>
      </c>
      <c r="L276" s="12">
        <f t="shared" si="11"/>
        <v>0.45628794326241134</v>
      </c>
      <c r="M276" s="18">
        <f>K276/K380</f>
        <v>0.0010660441444040824</v>
      </c>
    </row>
    <row r="277" spans="2:13" ht="12.75" customHeight="1">
      <c r="B277" s="84" t="s">
        <v>435</v>
      </c>
      <c r="C277" s="84"/>
      <c r="D277" s="84"/>
      <c r="E277" s="85" t="s">
        <v>436</v>
      </c>
      <c r="F277" s="85"/>
      <c r="G277" s="85"/>
      <c r="H277" s="13"/>
      <c r="I277" s="77">
        <v>348.07</v>
      </c>
      <c r="J277" s="77">
        <v>800</v>
      </c>
      <c r="K277" s="77">
        <v>410.33</v>
      </c>
      <c r="L277" s="12">
        <f t="shared" si="11"/>
        <v>0.5129125</v>
      </c>
      <c r="M277" s="18">
        <f>K277/K380</f>
        <v>6.79908316220203E-05</v>
      </c>
    </row>
    <row r="278" spans="2:13" ht="12.75" customHeight="1">
      <c r="B278" s="84" t="s">
        <v>437</v>
      </c>
      <c r="C278" s="84"/>
      <c r="D278" s="84"/>
      <c r="E278" s="85" t="s">
        <v>438</v>
      </c>
      <c r="F278" s="85"/>
      <c r="G278" s="85"/>
      <c r="H278" s="13"/>
      <c r="I278" s="77">
        <v>0</v>
      </c>
      <c r="J278" s="77">
        <v>200</v>
      </c>
      <c r="K278" s="77">
        <v>0</v>
      </c>
      <c r="L278" s="12">
        <f t="shared" si="11"/>
        <v>0</v>
      </c>
      <c r="M278" s="18">
        <f>K278/K380</f>
        <v>0</v>
      </c>
    </row>
    <row r="279" spans="2:13" ht="12.75" customHeight="1">
      <c r="B279" s="86" t="s">
        <v>439</v>
      </c>
      <c r="C279" s="86"/>
      <c r="D279" s="86"/>
      <c r="E279" s="85" t="s">
        <v>440</v>
      </c>
      <c r="F279" s="85"/>
      <c r="G279" s="85"/>
      <c r="H279" s="13"/>
      <c r="I279" s="77">
        <v>0</v>
      </c>
      <c r="J279" s="77">
        <v>200</v>
      </c>
      <c r="K279" s="77">
        <v>0</v>
      </c>
      <c r="L279" s="18">
        <f t="shared" si="11"/>
        <v>0</v>
      </c>
      <c r="M279" s="18">
        <f>K279/K380</f>
        <v>0</v>
      </c>
    </row>
    <row r="280" spans="2:13" ht="12.75" customHeight="1">
      <c r="B280" s="84" t="s">
        <v>441</v>
      </c>
      <c r="C280" s="84"/>
      <c r="D280" s="84"/>
      <c r="E280" s="85" t="s">
        <v>442</v>
      </c>
      <c r="F280" s="85"/>
      <c r="G280" s="85"/>
      <c r="H280" s="13"/>
      <c r="I280" s="77">
        <v>0</v>
      </c>
      <c r="J280" s="77">
        <v>200</v>
      </c>
      <c r="K280" s="77">
        <v>0</v>
      </c>
      <c r="L280" s="12">
        <f t="shared" si="11"/>
        <v>0</v>
      </c>
      <c r="M280" s="18">
        <f>K280/K380</f>
        <v>0</v>
      </c>
    </row>
    <row r="281" spans="2:13" ht="12.75" customHeight="1">
      <c r="B281" s="84" t="s">
        <v>443</v>
      </c>
      <c r="C281" s="84"/>
      <c r="D281" s="84"/>
      <c r="E281" s="85" t="s">
        <v>444</v>
      </c>
      <c r="F281" s="85"/>
      <c r="G281" s="85"/>
      <c r="H281" s="13"/>
      <c r="I281" s="77">
        <v>800</v>
      </c>
      <c r="J281" s="77">
        <v>1000</v>
      </c>
      <c r="K281" s="77">
        <v>800</v>
      </c>
      <c r="L281" s="18">
        <f t="shared" si="11"/>
        <v>0.8</v>
      </c>
      <c r="M281" s="18">
        <f>K281/K380</f>
        <v>0.00013255834400998279</v>
      </c>
    </row>
    <row r="282" spans="2:13" ht="39" customHeight="1">
      <c r="B282" s="87" t="s">
        <v>445</v>
      </c>
      <c r="C282" s="87"/>
      <c r="D282" s="87"/>
      <c r="E282" s="88" t="s">
        <v>446</v>
      </c>
      <c r="F282" s="88"/>
      <c r="G282" s="88"/>
      <c r="H282" s="41"/>
      <c r="I282" s="76">
        <f>SUM(I283)</f>
        <v>7103.85</v>
      </c>
      <c r="J282" s="76">
        <f>SUM(J283)</f>
        <v>16000</v>
      </c>
      <c r="K282" s="76">
        <f>SUM(K283)</f>
        <v>7431.47</v>
      </c>
      <c r="L282" s="46">
        <f t="shared" si="11"/>
        <v>0.464466875</v>
      </c>
      <c r="M282" s="42">
        <f>K282/K380</f>
        <v>0.0012313791959498335</v>
      </c>
    </row>
    <row r="283" spans="2:13" ht="12.75" customHeight="1">
      <c r="B283" s="84" t="s">
        <v>447</v>
      </c>
      <c r="C283" s="84"/>
      <c r="D283" s="84"/>
      <c r="E283" s="85" t="s">
        <v>448</v>
      </c>
      <c r="F283" s="85"/>
      <c r="G283" s="85"/>
      <c r="H283" s="13"/>
      <c r="I283" s="77">
        <v>7103.85</v>
      </c>
      <c r="J283" s="77">
        <v>16000</v>
      </c>
      <c r="K283" s="77">
        <v>7431.47</v>
      </c>
      <c r="L283" s="18">
        <f t="shared" si="11"/>
        <v>0.464466875</v>
      </c>
      <c r="M283" s="18">
        <f>K283/K380</f>
        <v>0.0012313791959498335</v>
      </c>
    </row>
    <row r="284" spans="2:13" ht="27" customHeight="1">
      <c r="B284" s="87" t="s">
        <v>449</v>
      </c>
      <c r="C284" s="87"/>
      <c r="D284" s="87"/>
      <c r="E284" s="88" t="s">
        <v>450</v>
      </c>
      <c r="F284" s="88"/>
      <c r="G284" s="88"/>
      <c r="H284" s="41"/>
      <c r="I284" s="76">
        <f>SUM(I285:I285)</f>
        <v>144771.9</v>
      </c>
      <c r="J284" s="76">
        <f>SUM(J285)</f>
        <v>330000</v>
      </c>
      <c r="K284" s="76">
        <f>SUM(K285:K285)</f>
        <v>162294.11</v>
      </c>
      <c r="L284" s="42">
        <f t="shared" si="11"/>
        <v>0.4918003333333333</v>
      </c>
      <c r="M284" s="42">
        <f>K284/K380</f>
        <v>0.026891798080217483</v>
      </c>
    </row>
    <row r="285" spans="2:13" ht="12.75" customHeight="1">
      <c r="B285" s="84" t="s">
        <v>451</v>
      </c>
      <c r="C285" s="84"/>
      <c r="D285" s="84"/>
      <c r="E285" s="85" t="s">
        <v>452</v>
      </c>
      <c r="F285" s="85"/>
      <c r="G285" s="85"/>
      <c r="H285" s="13"/>
      <c r="I285" s="77">
        <v>144771.9</v>
      </c>
      <c r="J285" s="77">
        <v>330000</v>
      </c>
      <c r="K285" s="77">
        <v>162294.11</v>
      </c>
      <c r="L285" s="18">
        <f t="shared" si="11"/>
        <v>0.4918003333333333</v>
      </c>
      <c r="M285" s="18">
        <f>K285/K380</f>
        <v>0.026891798080217483</v>
      </c>
    </row>
    <row r="286" spans="2:13" ht="12.75" customHeight="1">
      <c r="B286" s="87" t="s">
        <v>453</v>
      </c>
      <c r="C286" s="87"/>
      <c r="D286" s="87"/>
      <c r="E286" s="103" t="s">
        <v>454</v>
      </c>
      <c r="F286" s="103"/>
      <c r="G286" s="103"/>
      <c r="H286" s="41"/>
      <c r="I286" s="76">
        <f>SUM(I287)</f>
        <v>58704.7</v>
      </c>
      <c r="J286" s="76">
        <f>SUM(J287)</f>
        <v>90000</v>
      </c>
      <c r="K286" s="76">
        <f>SUM(K287)</f>
        <v>56179.82</v>
      </c>
      <c r="L286" s="42">
        <f aca="true" t="shared" si="12" ref="L286:L319">K286/J286</f>
        <v>0.6242202222222222</v>
      </c>
      <c r="M286" s="42">
        <f>K286/K380</f>
        <v>0.00930887988247364</v>
      </c>
    </row>
    <row r="287" spans="2:13" ht="12.75" customHeight="1">
      <c r="B287" s="84" t="s">
        <v>455</v>
      </c>
      <c r="C287" s="84"/>
      <c r="D287" s="84"/>
      <c r="E287" s="85" t="s">
        <v>456</v>
      </c>
      <c r="F287" s="85"/>
      <c r="G287" s="85"/>
      <c r="H287" s="13"/>
      <c r="I287" s="77">
        <v>58704.7</v>
      </c>
      <c r="J287" s="77">
        <v>90000</v>
      </c>
      <c r="K287" s="77">
        <v>56179.82</v>
      </c>
      <c r="L287" s="17">
        <f t="shared" si="12"/>
        <v>0.6242202222222222</v>
      </c>
      <c r="M287" s="17">
        <f>K287/K380</f>
        <v>0.00930887988247364</v>
      </c>
    </row>
    <row r="288" spans="2:13" ht="12.75">
      <c r="B288" s="87" t="s">
        <v>457</v>
      </c>
      <c r="C288" s="87"/>
      <c r="D288" s="87"/>
      <c r="E288" s="103" t="s">
        <v>458</v>
      </c>
      <c r="F288" s="103"/>
      <c r="G288" s="103"/>
      <c r="H288" s="41"/>
      <c r="I288" s="76">
        <f>SUM(I289:I308)</f>
        <v>216588.69999999998</v>
      </c>
      <c r="J288" s="76">
        <f>SUM(J289:J308)</f>
        <v>412900</v>
      </c>
      <c r="K288" s="76">
        <f>SUM(K289:K308)</f>
        <v>237791.36</v>
      </c>
      <c r="L288" s="42">
        <f t="shared" si="12"/>
        <v>0.5759054492613224</v>
      </c>
      <c r="M288" s="42">
        <f>K288/K380</f>
        <v>0.03940153612685208</v>
      </c>
    </row>
    <row r="289" spans="2:13" ht="12.75">
      <c r="B289" s="84" t="s">
        <v>459</v>
      </c>
      <c r="C289" s="84"/>
      <c r="D289" s="84"/>
      <c r="E289" s="85" t="s">
        <v>460</v>
      </c>
      <c r="F289" s="85"/>
      <c r="G289" s="85"/>
      <c r="H289" s="13"/>
      <c r="I289" s="77">
        <v>505</v>
      </c>
      <c r="J289" s="77">
        <v>800</v>
      </c>
      <c r="K289" s="77">
        <v>535</v>
      </c>
      <c r="L289" s="17">
        <f t="shared" si="12"/>
        <v>0.66875</v>
      </c>
      <c r="M289" s="17">
        <f>K289/K380</f>
        <v>8.864839255667599E-05</v>
      </c>
    </row>
    <row r="290" spans="2:13" ht="12.75">
      <c r="B290" s="84" t="s">
        <v>461</v>
      </c>
      <c r="C290" s="84"/>
      <c r="D290" s="84"/>
      <c r="E290" s="85" t="s">
        <v>462</v>
      </c>
      <c r="F290" s="85"/>
      <c r="G290" s="85"/>
      <c r="H290" s="13"/>
      <c r="I290" s="77">
        <v>122395.79</v>
      </c>
      <c r="J290" s="77">
        <v>262900</v>
      </c>
      <c r="K290" s="77">
        <v>137604.79</v>
      </c>
      <c r="L290" s="17">
        <f t="shared" si="12"/>
        <v>0.5234111449220236</v>
      </c>
      <c r="M290" s="17">
        <f>K290/K380</f>
        <v>0.0228008288628018</v>
      </c>
    </row>
    <row r="291" spans="2:13" ht="12.75">
      <c r="B291" s="84" t="s">
        <v>463</v>
      </c>
      <c r="C291" s="84"/>
      <c r="D291" s="84"/>
      <c r="E291" s="85" t="s">
        <v>464</v>
      </c>
      <c r="F291" s="85"/>
      <c r="G291" s="85"/>
      <c r="H291" s="13"/>
      <c r="I291" s="77">
        <v>15460.07</v>
      </c>
      <c r="J291" s="77">
        <v>19000</v>
      </c>
      <c r="K291" s="77">
        <v>19000</v>
      </c>
      <c r="L291" s="17">
        <f t="shared" si="12"/>
        <v>1</v>
      </c>
      <c r="M291" s="17">
        <f>K291/K380</f>
        <v>0.0031482606702370915</v>
      </c>
    </row>
    <row r="292" spans="2:13" ht="12.75">
      <c r="B292" s="84" t="s">
        <v>465</v>
      </c>
      <c r="C292" s="84"/>
      <c r="D292" s="84"/>
      <c r="E292" s="85" t="s">
        <v>466</v>
      </c>
      <c r="F292" s="85"/>
      <c r="G292" s="85"/>
      <c r="H292" s="13"/>
      <c r="I292" s="77">
        <v>20196.49</v>
      </c>
      <c r="J292" s="77">
        <v>41700</v>
      </c>
      <c r="K292" s="77">
        <v>23434.89</v>
      </c>
      <c r="L292" s="17">
        <f t="shared" si="12"/>
        <v>0.5619877697841726</v>
      </c>
      <c r="M292" s="17">
        <f>K292/K380</f>
        <v>0.003883112763070132</v>
      </c>
    </row>
    <row r="293" spans="2:13" ht="12.75">
      <c r="B293" s="84" t="s">
        <v>467</v>
      </c>
      <c r="C293" s="84"/>
      <c r="D293" s="84"/>
      <c r="E293" s="85" t="s">
        <v>468</v>
      </c>
      <c r="F293" s="85"/>
      <c r="G293" s="85"/>
      <c r="H293" s="13"/>
      <c r="I293" s="77">
        <v>3079.26</v>
      </c>
      <c r="J293" s="77">
        <v>6800</v>
      </c>
      <c r="K293" s="77">
        <v>3779.07</v>
      </c>
      <c r="L293" s="17">
        <f t="shared" si="12"/>
        <v>0.5557455882352942</v>
      </c>
      <c r="M293" s="17">
        <f>K293/K380</f>
        <v>0.0006261840763722572</v>
      </c>
    </row>
    <row r="294" spans="2:13" ht="12.75">
      <c r="B294" s="84" t="s">
        <v>469</v>
      </c>
      <c r="C294" s="84"/>
      <c r="D294" s="84"/>
      <c r="E294" s="85" t="s">
        <v>470</v>
      </c>
      <c r="F294" s="85"/>
      <c r="G294" s="85"/>
      <c r="H294" s="13"/>
      <c r="I294" s="77">
        <v>0</v>
      </c>
      <c r="J294" s="77">
        <v>1000</v>
      </c>
      <c r="K294" s="77">
        <v>500</v>
      </c>
      <c r="L294" s="17">
        <f t="shared" si="12"/>
        <v>0.5</v>
      </c>
      <c r="M294" s="17">
        <f>K294/K380</f>
        <v>8.284896500623924E-05</v>
      </c>
    </row>
    <row r="295" spans="2:13" ht="12.75">
      <c r="B295" s="84" t="s">
        <v>471</v>
      </c>
      <c r="C295" s="84"/>
      <c r="D295" s="84"/>
      <c r="E295" s="85" t="s">
        <v>472</v>
      </c>
      <c r="F295" s="85"/>
      <c r="G295" s="85"/>
      <c r="H295" s="13"/>
      <c r="I295" s="77">
        <v>3895.66</v>
      </c>
      <c r="J295" s="77">
        <v>4000</v>
      </c>
      <c r="K295" s="77">
        <v>2631.32</v>
      </c>
      <c r="L295" s="17">
        <f t="shared" si="12"/>
        <v>0.65783</v>
      </c>
      <c r="M295" s="17">
        <f>K295/K380</f>
        <v>0.00043600427720043495</v>
      </c>
    </row>
    <row r="296" spans="2:13" ht="12.75">
      <c r="B296" s="84" t="s">
        <v>473</v>
      </c>
      <c r="C296" s="84"/>
      <c r="D296" s="84"/>
      <c r="E296" s="85" t="s">
        <v>474</v>
      </c>
      <c r="F296" s="85"/>
      <c r="G296" s="85"/>
      <c r="H296" s="13"/>
      <c r="I296" s="77">
        <v>13329.77</v>
      </c>
      <c r="J296" s="77">
        <v>26200</v>
      </c>
      <c r="K296" s="77">
        <v>18198.77</v>
      </c>
      <c r="L296" s="17">
        <f t="shared" si="12"/>
        <v>0.6946095419847328</v>
      </c>
      <c r="M296" s="17">
        <f>K296/K380</f>
        <v>0.0030154985177731934</v>
      </c>
    </row>
    <row r="297" spans="2:13" ht="12.75">
      <c r="B297" s="84" t="s">
        <v>475</v>
      </c>
      <c r="C297" s="84"/>
      <c r="D297" s="84"/>
      <c r="E297" s="85" t="s">
        <v>476</v>
      </c>
      <c r="F297" s="85"/>
      <c r="G297" s="85"/>
      <c r="H297" s="13"/>
      <c r="I297" s="77">
        <v>0</v>
      </c>
      <c r="J297" s="77">
        <v>1000</v>
      </c>
      <c r="K297" s="77">
        <v>1000</v>
      </c>
      <c r="L297" s="17">
        <f t="shared" si="12"/>
        <v>1</v>
      </c>
      <c r="M297" s="17">
        <f>K297/K380</f>
        <v>0.00016569793001247848</v>
      </c>
    </row>
    <row r="298" spans="2:13" ht="12.75">
      <c r="B298" s="84" t="s">
        <v>477</v>
      </c>
      <c r="C298" s="84"/>
      <c r="D298" s="84"/>
      <c r="E298" s="85" t="s">
        <v>478</v>
      </c>
      <c r="F298" s="85"/>
      <c r="G298" s="85"/>
      <c r="H298" s="13"/>
      <c r="I298" s="77">
        <v>0</v>
      </c>
      <c r="J298" s="77">
        <v>220</v>
      </c>
      <c r="K298" s="77">
        <v>220</v>
      </c>
      <c r="L298" s="17">
        <f t="shared" si="12"/>
        <v>1</v>
      </c>
      <c r="M298" s="17">
        <f>K298/K380</f>
        <v>3.645354460274527E-05</v>
      </c>
    </row>
    <row r="299" spans="2:13" ht="12.75">
      <c r="B299" s="86" t="s">
        <v>479</v>
      </c>
      <c r="C299" s="86"/>
      <c r="D299" s="86"/>
      <c r="E299" s="85" t="s">
        <v>480</v>
      </c>
      <c r="F299" s="85"/>
      <c r="G299" s="85"/>
      <c r="H299" s="13"/>
      <c r="I299" s="77">
        <v>16021.29</v>
      </c>
      <c r="J299" s="77">
        <v>23600</v>
      </c>
      <c r="K299" s="77">
        <v>15657.81</v>
      </c>
      <c r="L299" s="17">
        <f t="shared" si="12"/>
        <v>0.6634665254237287</v>
      </c>
      <c r="M299" s="17">
        <f>K299/K380</f>
        <v>0.002594466705528686</v>
      </c>
    </row>
    <row r="300" spans="2:13" ht="12.75">
      <c r="B300" s="86" t="s">
        <v>481</v>
      </c>
      <c r="C300" s="86"/>
      <c r="D300" s="86"/>
      <c r="E300" s="85" t="s">
        <v>482</v>
      </c>
      <c r="F300" s="85"/>
      <c r="G300" s="85"/>
      <c r="H300" s="13"/>
      <c r="I300" s="77">
        <v>280</v>
      </c>
      <c r="J300" s="77">
        <v>800</v>
      </c>
      <c r="K300" s="77">
        <v>336</v>
      </c>
      <c r="L300" s="17">
        <f t="shared" si="12"/>
        <v>0.42</v>
      </c>
      <c r="M300" s="17">
        <f>K302/K380</f>
        <v>0.00033288548441576916</v>
      </c>
    </row>
    <row r="301" spans="2:13" ht="12.75">
      <c r="B301" s="84" t="s">
        <v>483</v>
      </c>
      <c r="C301" s="84"/>
      <c r="D301" s="84"/>
      <c r="E301" s="85" t="s">
        <v>484</v>
      </c>
      <c r="F301" s="85"/>
      <c r="G301" s="85"/>
      <c r="H301" s="13"/>
      <c r="I301" s="77">
        <v>2446.29</v>
      </c>
      <c r="J301" s="77">
        <v>4000</v>
      </c>
      <c r="K301" s="77">
        <v>2795.32</v>
      </c>
      <c r="L301" s="17">
        <f t="shared" si="12"/>
        <v>0.6988300000000001</v>
      </c>
      <c r="M301" s="17">
        <f>K301/K380</f>
        <v>0.0004631787377224814</v>
      </c>
    </row>
    <row r="302" spans="2:13" ht="12.75">
      <c r="B302" s="84" t="s">
        <v>485</v>
      </c>
      <c r="C302" s="84"/>
      <c r="D302" s="84"/>
      <c r="E302" s="85" t="s">
        <v>486</v>
      </c>
      <c r="F302" s="85"/>
      <c r="G302" s="85"/>
      <c r="H302" s="13"/>
      <c r="I302" s="77">
        <v>2328.25</v>
      </c>
      <c r="J302" s="77">
        <v>3000</v>
      </c>
      <c r="K302" s="77">
        <v>2008.99</v>
      </c>
      <c r="L302" s="17">
        <f t="shared" si="12"/>
        <v>0.6696633333333334</v>
      </c>
      <c r="M302" s="17">
        <f>K302/K380</f>
        <v>0.00033288548441576916</v>
      </c>
    </row>
    <row r="303" spans="2:13" ht="12.75" customHeight="1">
      <c r="B303" s="84" t="s">
        <v>487</v>
      </c>
      <c r="C303" s="84"/>
      <c r="D303" s="84"/>
      <c r="E303" s="85" t="s">
        <v>488</v>
      </c>
      <c r="F303" s="85"/>
      <c r="G303" s="85"/>
      <c r="H303" s="13"/>
      <c r="I303" s="77">
        <v>612</v>
      </c>
      <c r="J303" s="77">
        <v>1000</v>
      </c>
      <c r="K303" s="77">
        <v>0</v>
      </c>
      <c r="L303" s="18">
        <f t="shared" si="12"/>
        <v>0</v>
      </c>
      <c r="M303" s="18">
        <f>K303/K380</f>
        <v>0</v>
      </c>
    </row>
    <row r="304" spans="2:13" ht="12.75">
      <c r="B304" s="84" t="s">
        <v>489</v>
      </c>
      <c r="C304" s="84"/>
      <c r="D304" s="84"/>
      <c r="E304" s="85" t="s">
        <v>490</v>
      </c>
      <c r="F304" s="85"/>
      <c r="G304" s="85"/>
      <c r="H304" s="13"/>
      <c r="I304" s="77">
        <v>6250</v>
      </c>
      <c r="J304" s="77">
        <v>9000</v>
      </c>
      <c r="K304" s="77">
        <v>6750</v>
      </c>
      <c r="L304" s="18">
        <f t="shared" si="12"/>
        <v>0.75</v>
      </c>
      <c r="M304" s="18">
        <f>K304/K380</f>
        <v>0.0011184610275842299</v>
      </c>
    </row>
    <row r="305" spans="2:13" ht="12.75" customHeight="1">
      <c r="B305" s="86" t="s">
        <v>491</v>
      </c>
      <c r="C305" s="86"/>
      <c r="D305" s="86"/>
      <c r="E305" s="85" t="s">
        <v>492</v>
      </c>
      <c r="F305" s="85"/>
      <c r="G305" s="85"/>
      <c r="H305" s="13"/>
      <c r="I305" s="77">
        <v>3948</v>
      </c>
      <c r="J305" s="77">
        <v>3000</v>
      </c>
      <c r="K305" s="77">
        <v>2624</v>
      </c>
      <c r="L305" s="18">
        <f t="shared" si="12"/>
        <v>0.8746666666666667</v>
      </c>
      <c r="M305" s="18">
        <f>K305/K380</f>
        <v>0.00043479136835274356</v>
      </c>
    </row>
    <row r="306" spans="2:13" ht="28.5" customHeight="1">
      <c r="B306" s="84" t="s">
        <v>493</v>
      </c>
      <c r="C306" s="84"/>
      <c r="D306" s="84"/>
      <c r="E306" s="91" t="s">
        <v>636</v>
      </c>
      <c r="F306" s="91"/>
      <c r="G306" s="91"/>
      <c r="H306" s="13"/>
      <c r="I306" s="77">
        <v>73.53</v>
      </c>
      <c r="J306" s="77">
        <v>1880</v>
      </c>
      <c r="K306" s="77">
        <v>0</v>
      </c>
      <c r="L306" s="17">
        <f t="shared" si="12"/>
        <v>0</v>
      </c>
      <c r="M306" s="17">
        <f>K306/K380</f>
        <v>0</v>
      </c>
    </row>
    <row r="307" spans="2:13" ht="12.75" customHeight="1">
      <c r="B307" s="84" t="s">
        <v>494</v>
      </c>
      <c r="C307" s="84"/>
      <c r="D307" s="84"/>
      <c r="E307" s="85" t="s">
        <v>495</v>
      </c>
      <c r="F307" s="85"/>
      <c r="G307" s="85"/>
      <c r="H307" s="13"/>
      <c r="I307" s="77">
        <v>1131.3</v>
      </c>
      <c r="J307" s="77">
        <v>3000</v>
      </c>
      <c r="K307" s="77">
        <v>715.4</v>
      </c>
      <c r="L307" s="17">
        <f t="shared" si="12"/>
        <v>0.23846666666666666</v>
      </c>
      <c r="M307" s="17">
        <f>K307/K380</f>
        <v>0.00011854029913092711</v>
      </c>
    </row>
    <row r="308" spans="2:13" ht="12.75" customHeight="1">
      <c r="B308" s="84" t="s">
        <v>496</v>
      </c>
      <c r="C308" s="84"/>
      <c r="D308" s="84"/>
      <c r="E308" s="85" t="s">
        <v>497</v>
      </c>
      <c r="F308" s="85"/>
      <c r="G308" s="85"/>
      <c r="H308" s="13"/>
      <c r="I308" s="77">
        <v>4636</v>
      </c>
      <c r="J308" s="77">
        <v>0</v>
      </c>
      <c r="K308" s="77">
        <v>0</v>
      </c>
      <c r="L308" s="17" t="s">
        <v>14</v>
      </c>
      <c r="M308" s="17">
        <f>K308/K380</f>
        <v>0</v>
      </c>
    </row>
    <row r="309" spans="2:13" ht="12.75">
      <c r="B309" s="87" t="s">
        <v>498</v>
      </c>
      <c r="C309" s="87"/>
      <c r="D309" s="87"/>
      <c r="E309" s="103" t="s">
        <v>499</v>
      </c>
      <c r="F309" s="103"/>
      <c r="G309" s="103"/>
      <c r="H309" s="41"/>
      <c r="I309" s="76">
        <f>SUM(I310:I311)</f>
        <v>49898</v>
      </c>
      <c r="J309" s="76">
        <f>SUM(J310:J311)</f>
        <v>112000</v>
      </c>
      <c r="K309" s="76">
        <f>SUM(K310:K311)</f>
        <v>39065.78</v>
      </c>
      <c r="L309" s="42">
        <f t="shared" si="12"/>
        <v>0.34880160714285713</v>
      </c>
      <c r="M309" s="42">
        <f>K309/K380</f>
        <v>0.006473118880322882</v>
      </c>
    </row>
    <row r="310" spans="2:13" ht="12.75">
      <c r="B310" s="84" t="s">
        <v>427</v>
      </c>
      <c r="C310" s="84"/>
      <c r="D310" s="84"/>
      <c r="E310" s="85" t="s">
        <v>428</v>
      </c>
      <c r="F310" s="85"/>
      <c r="G310" s="85"/>
      <c r="H310" s="13"/>
      <c r="I310" s="77">
        <v>49898</v>
      </c>
      <c r="J310" s="77">
        <v>110000</v>
      </c>
      <c r="K310" s="77">
        <v>37273.6</v>
      </c>
      <c r="L310" s="18">
        <f>K310/J310</f>
        <v>0.3388509090909091</v>
      </c>
      <c r="M310" s="18">
        <f>K310/K380</f>
        <v>0.006176158364113118</v>
      </c>
    </row>
    <row r="311" spans="2:13" ht="12.75" customHeight="1">
      <c r="B311" s="84" t="s">
        <v>19</v>
      </c>
      <c r="C311" s="84"/>
      <c r="D311" s="84"/>
      <c r="E311" s="85" t="s">
        <v>20</v>
      </c>
      <c r="F311" s="85"/>
      <c r="G311" s="85"/>
      <c r="H311" s="13"/>
      <c r="I311" s="77">
        <v>0</v>
      </c>
      <c r="J311" s="77">
        <v>2000</v>
      </c>
      <c r="K311" s="77">
        <v>1792.18</v>
      </c>
      <c r="L311" s="18">
        <f t="shared" si="12"/>
        <v>0.89609</v>
      </c>
      <c r="M311" s="18">
        <f>K311/K380</f>
        <v>0.0002969605162097637</v>
      </c>
    </row>
    <row r="312" spans="2:13" ht="12.75">
      <c r="B312" s="104" t="s">
        <v>500</v>
      </c>
      <c r="C312" s="104"/>
      <c r="D312" s="104"/>
      <c r="E312" s="105" t="s">
        <v>501</v>
      </c>
      <c r="F312" s="105"/>
      <c r="G312" s="105"/>
      <c r="H312" s="4"/>
      <c r="I312" s="75">
        <f>SUM(I313,I322)</f>
        <v>15173.4</v>
      </c>
      <c r="J312" s="75">
        <f>SUM(J313,J322)</f>
        <v>117726</v>
      </c>
      <c r="K312" s="75">
        <f>SUM(K313,K322)</f>
        <v>16420.07</v>
      </c>
      <c r="L312" s="19">
        <f t="shared" si="12"/>
        <v>0.13947700592902162</v>
      </c>
      <c r="M312" s="19">
        <f>K312/K380</f>
        <v>0.0027207716096599977</v>
      </c>
    </row>
    <row r="313" spans="2:13" ht="12.75">
      <c r="B313" s="87" t="s">
        <v>502</v>
      </c>
      <c r="C313" s="87"/>
      <c r="D313" s="87"/>
      <c r="E313" s="103" t="s">
        <v>503</v>
      </c>
      <c r="F313" s="103"/>
      <c r="G313" s="103"/>
      <c r="H313" s="41"/>
      <c r="I313" s="76">
        <f>SUM(I314:I321)</f>
        <v>13573.4</v>
      </c>
      <c r="J313" s="76">
        <f>SUM(J314:J321)</f>
        <v>45000</v>
      </c>
      <c r="K313" s="76">
        <f>SUM(K314:K321)</f>
        <v>16420.07</v>
      </c>
      <c r="L313" s="42">
        <f t="shared" si="12"/>
        <v>0.36489044444444446</v>
      </c>
      <c r="M313" s="42">
        <f>K313/K380</f>
        <v>0.0027207716096599977</v>
      </c>
    </row>
    <row r="314" spans="2:13" ht="12.75">
      <c r="B314" s="84" t="s">
        <v>504</v>
      </c>
      <c r="C314" s="84"/>
      <c r="D314" s="84"/>
      <c r="E314" s="85" t="s">
        <v>505</v>
      </c>
      <c r="F314" s="85"/>
      <c r="G314" s="85"/>
      <c r="H314" s="13"/>
      <c r="I314" s="77">
        <v>8799.69</v>
      </c>
      <c r="J314" s="77">
        <v>29300</v>
      </c>
      <c r="K314" s="77">
        <v>10612.68</v>
      </c>
      <c r="L314" s="17">
        <f t="shared" si="12"/>
        <v>0.36220750853242323</v>
      </c>
      <c r="M314" s="17">
        <f>K314/K380</f>
        <v>0.0017584991078848304</v>
      </c>
    </row>
    <row r="315" spans="2:13" ht="12.75">
      <c r="B315" s="84" t="s">
        <v>506</v>
      </c>
      <c r="C315" s="84"/>
      <c r="D315" s="84"/>
      <c r="E315" s="85" t="s">
        <v>507</v>
      </c>
      <c r="F315" s="85"/>
      <c r="G315" s="85"/>
      <c r="H315" s="13"/>
      <c r="I315" s="77">
        <v>1600.08</v>
      </c>
      <c r="J315" s="77">
        <v>2500</v>
      </c>
      <c r="K315" s="77">
        <v>1652.36</v>
      </c>
      <c r="L315" s="17">
        <f t="shared" si="12"/>
        <v>0.660944</v>
      </c>
      <c r="M315" s="17">
        <f>K315/K380</f>
        <v>0.00027379263163541896</v>
      </c>
    </row>
    <row r="316" spans="2:13" ht="12.75">
      <c r="B316" s="84" t="s">
        <v>508</v>
      </c>
      <c r="C316" s="84"/>
      <c r="D316" s="84"/>
      <c r="E316" s="85" t="s">
        <v>509</v>
      </c>
      <c r="F316" s="85"/>
      <c r="G316" s="85"/>
      <c r="H316" s="13"/>
      <c r="I316" s="77">
        <v>1428.23</v>
      </c>
      <c r="J316" s="77">
        <v>4900</v>
      </c>
      <c r="K316" s="77">
        <v>2012.16</v>
      </c>
      <c r="L316" s="17">
        <f t="shared" si="12"/>
        <v>0.4106448979591837</v>
      </c>
      <c r="M316" s="17">
        <f>K316/K380</f>
        <v>0.0003334107468539087</v>
      </c>
    </row>
    <row r="317" spans="2:13" ht="12.75">
      <c r="B317" s="84" t="s">
        <v>510</v>
      </c>
      <c r="C317" s="84"/>
      <c r="D317" s="84"/>
      <c r="E317" s="85" t="s">
        <v>511</v>
      </c>
      <c r="F317" s="85"/>
      <c r="G317" s="85"/>
      <c r="H317" s="13"/>
      <c r="I317" s="77">
        <v>320.4</v>
      </c>
      <c r="J317" s="77">
        <v>800</v>
      </c>
      <c r="K317" s="77">
        <v>267.87</v>
      </c>
      <c r="L317" s="17">
        <f t="shared" si="12"/>
        <v>0.3348375</v>
      </c>
      <c r="M317" s="17">
        <f>K317/K380</f>
        <v>4.4385504512442615E-05</v>
      </c>
    </row>
    <row r="318" spans="2:13" ht="12.75">
      <c r="B318" s="84" t="s">
        <v>19</v>
      </c>
      <c r="C318" s="84"/>
      <c r="D318" s="84"/>
      <c r="E318" s="85" t="s">
        <v>20</v>
      </c>
      <c r="F318" s="85"/>
      <c r="G318" s="85"/>
      <c r="H318" s="13"/>
      <c r="I318" s="77">
        <v>0</v>
      </c>
      <c r="J318" s="77">
        <v>3700</v>
      </c>
      <c r="K318" s="77">
        <v>0</v>
      </c>
      <c r="L318" s="17">
        <f t="shared" si="12"/>
        <v>0</v>
      </c>
      <c r="M318" s="17">
        <f>K318/K380</f>
        <v>0</v>
      </c>
    </row>
    <row r="319" spans="2:13" ht="12.75">
      <c r="B319" s="84" t="s">
        <v>512</v>
      </c>
      <c r="C319" s="84"/>
      <c r="D319" s="84"/>
      <c r="E319" s="85" t="s">
        <v>513</v>
      </c>
      <c r="F319" s="85"/>
      <c r="G319" s="85"/>
      <c r="H319" s="13"/>
      <c r="I319" s="77">
        <v>0</v>
      </c>
      <c r="J319" s="77">
        <v>1000</v>
      </c>
      <c r="K319" s="77">
        <v>0</v>
      </c>
      <c r="L319" s="17">
        <f t="shared" si="12"/>
        <v>0</v>
      </c>
      <c r="M319" s="17">
        <f>K319/K380</f>
        <v>0</v>
      </c>
    </row>
    <row r="320" spans="2:13" ht="12.75">
      <c r="B320" s="84" t="s">
        <v>514</v>
      </c>
      <c r="C320" s="84"/>
      <c r="D320" s="84"/>
      <c r="E320" s="85" t="s">
        <v>515</v>
      </c>
      <c r="F320" s="85"/>
      <c r="G320" s="85"/>
      <c r="H320" s="13"/>
      <c r="I320" s="77">
        <v>1425</v>
      </c>
      <c r="J320" s="77">
        <v>2500</v>
      </c>
      <c r="K320" s="77">
        <v>1875</v>
      </c>
      <c r="L320" s="17">
        <f aca="true" t="shared" si="13" ref="L320:L325">K320/J320</f>
        <v>0.75</v>
      </c>
      <c r="M320" s="17">
        <f>K320/K380</f>
        <v>0.0003106836187733972</v>
      </c>
    </row>
    <row r="321" spans="2:13" ht="27" customHeight="1">
      <c r="B321" s="84" t="s">
        <v>516</v>
      </c>
      <c r="C321" s="84"/>
      <c r="D321" s="84"/>
      <c r="E321" s="90" t="s">
        <v>641</v>
      </c>
      <c r="F321" s="91"/>
      <c r="G321" s="91"/>
      <c r="H321" s="13"/>
      <c r="I321" s="77">
        <v>0</v>
      </c>
      <c r="J321" s="77">
        <v>300</v>
      </c>
      <c r="K321" s="77">
        <v>0</v>
      </c>
      <c r="L321" s="17">
        <f t="shared" si="13"/>
        <v>0</v>
      </c>
      <c r="M321" s="17">
        <f>K321/K380</f>
        <v>0</v>
      </c>
    </row>
    <row r="322" spans="2:13" ht="12.75">
      <c r="B322" s="87" t="s">
        <v>517</v>
      </c>
      <c r="C322" s="87"/>
      <c r="D322" s="87"/>
      <c r="E322" s="103" t="s">
        <v>518</v>
      </c>
      <c r="F322" s="103"/>
      <c r="G322" s="103"/>
      <c r="H322" s="41"/>
      <c r="I322" s="76">
        <f>SUM(I323)</f>
        <v>1600</v>
      </c>
      <c r="J322" s="76">
        <f>SUM(J323)</f>
        <v>72726</v>
      </c>
      <c r="K322" s="76">
        <v>0</v>
      </c>
      <c r="L322" s="42">
        <f t="shared" si="13"/>
        <v>0</v>
      </c>
      <c r="M322" s="42">
        <f>K322/K380</f>
        <v>0</v>
      </c>
    </row>
    <row r="323" spans="2:13" ht="12.75">
      <c r="B323" s="84" t="s">
        <v>519</v>
      </c>
      <c r="C323" s="84"/>
      <c r="D323" s="84"/>
      <c r="E323" s="85" t="s">
        <v>520</v>
      </c>
      <c r="F323" s="85"/>
      <c r="G323" s="85"/>
      <c r="H323" s="13"/>
      <c r="I323" s="77">
        <v>1600</v>
      </c>
      <c r="J323" s="77">
        <v>72726</v>
      </c>
      <c r="K323" s="77">
        <v>0</v>
      </c>
      <c r="L323" s="17">
        <f t="shared" si="13"/>
        <v>0</v>
      </c>
      <c r="M323" s="17">
        <f>K323/K380</f>
        <v>0</v>
      </c>
    </row>
    <row r="324" spans="2:13" ht="12.75">
      <c r="B324" s="104" t="s">
        <v>521</v>
      </c>
      <c r="C324" s="104"/>
      <c r="D324" s="104"/>
      <c r="E324" s="116" t="s">
        <v>522</v>
      </c>
      <c r="F324" s="116"/>
      <c r="G324" s="116"/>
      <c r="H324" s="4"/>
      <c r="I324" s="75">
        <f>SUM(I325,I329,I331,I339,I346,I351)</f>
        <v>237839.99</v>
      </c>
      <c r="J324" s="75">
        <f>SUM(J325,J329,J331,J339,J346,J351)</f>
        <v>540996</v>
      </c>
      <c r="K324" s="75">
        <f>SUM(K329,K325,K331,K339,K346,K351)</f>
        <v>227141.83</v>
      </c>
      <c r="L324" s="19">
        <f t="shared" si="13"/>
        <v>0.4198586126329954</v>
      </c>
      <c r="M324" s="19">
        <f>K324/K380</f>
        <v>0.037636931050246285</v>
      </c>
    </row>
    <row r="325" spans="2:13" ht="12.75">
      <c r="B325" s="87" t="s">
        <v>523</v>
      </c>
      <c r="C325" s="87"/>
      <c r="D325" s="87"/>
      <c r="E325" s="103" t="s">
        <v>524</v>
      </c>
      <c r="F325" s="103"/>
      <c r="G325" s="103"/>
      <c r="H325" s="41"/>
      <c r="I325" s="76">
        <f>SUM(I326:I328)</f>
        <v>8269.67</v>
      </c>
      <c r="J325" s="76">
        <f>SUM(J326:J328)</f>
        <v>65000</v>
      </c>
      <c r="K325" s="76">
        <f>SUM(K326:K328)</f>
        <v>2226.94</v>
      </c>
      <c r="L325" s="42">
        <f t="shared" si="13"/>
        <v>0.03426061538461538</v>
      </c>
      <c r="M325" s="42">
        <f>K325/K380</f>
        <v>0.00036899934826198886</v>
      </c>
    </row>
    <row r="326" spans="2:13" ht="12.75">
      <c r="B326" s="86" t="s">
        <v>525</v>
      </c>
      <c r="C326" s="86"/>
      <c r="D326" s="86"/>
      <c r="E326" s="85" t="s">
        <v>526</v>
      </c>
      <c r="F326" s="85"/>
      <c r="G326" s="85"/>
      <c r="H326" s="7"/>
      <c r="I326" s="77">
        <v>0</v>
      </c>
      <c r="J326" s="77">
        <v>60000</v>
      </c>
      <c r="K326" s="77">
        <v>0</v>
      </c>
      <c r="L326" s="17">
        <v>0</v>
      </c>
      <c r="M326" s="17">
        <f>K326/K380</f>
        <v>0</v>
      </c>
    </row>
    <row r="327" spans="2:13" ht="12.75">
      <c r="B327" s="86" t="s">
        <v>527</v>
      </c>
      <c r="C327" s="86"/>
      <c r="D327" s="86"/>
      <c r="E327" s="85" t="s">
        <v>528</v>
      </c>
      <c r="F327" s="85"/>
      <c r="G327" s="85"/>
      <c r="H327" s="13"/>
      <c r="I327" s="77">
        <v>3755.67</v>
      </c>
      <c r="J327" s="77">
        <v>5000</v>
      </c>
      <c r="K327" s="77">
        <v>2226.94</v>
      </c>
      <c r="L327" s="17">
        <f>K327/J327</f>
        <v>0.445388</v>
      </c>
      <c r="M327" s="17">
        <f>K327/K380</f>
        <v>0.00036899934826198886</v>
      </c>
    </row>
    <row r="328" spans="2:13" ht="12.75">
      <c r="B328" s="84" t="s">
        <v>529</v>
      </c>
      <c r="C328" s="84"/>
      <c r="D328" s="84"/>
      <c r="E328" s="85" t="s">
        <v>530</v>
      </c>
      <c r="F328" s="85"/>
      <c r="G328" s="85"/>
      <c r="H328" s="13"/>
      <c r="I328" s="77">
        <v>4514</v>
      </c>
      <c r="J328" s="77">
        <v>0</v>
      </c>
      <c r="K328" s="77">
        <v>0</v>
      </c>
      <c r="L328" s="32" t="s">
        <v>14</v>
      </c>
      <c r="M328" s="17">
        <f>K328/K380</f>
        <v>0</v>
      </c>
    </row>
    <row r="329" spans="2:13" ht="12.75">
      <c r="B329" s="87" t="s">
        <v>531</v>
      </c>
      <c r="C329" s="87"/>
      <c r="D329" s="87"/>
      <c r="E329" s="103" t="s">
        <v>532</v>
      </c>
      <c r="F329" s="103"/>
      <c r="G329" s="103"/>
      <c r="H329" s="41"/>
      <c r="I329" s="76">
        <f>SUM(I330)</f>
        <v>1805.6</v>
      </c>
      <c r="J329" s="76">
        <f>SUM(J330)</f>
        <v>5000</v>
      </c>
      <c r="K329" s="76">
        <f>SUM(K330)</f>
        <v>2283.7</v>
      </c>
      <c r="L329" s="42">
        <f aca="true" t="shared" si="14" ref="L329:L368">K329/J329</f>
        <v>0.45674</v>
      </c>
      <c r="M329" s="42">
        <f>K329/K380</f>
        <v>0.0003784043627694971</v>
      </c>
    </row>
    <row r="330" spans="2:13" ht="12.75">
      <c r="B330" s="86" t="s">
        <v>533</v>
      </c>
      <c r="C330" s="86"/>
      <c r="D330" s="86"/>
      <c r="E330" s="85" t="s">
        <v>534</v>
      </c>
      <c r="F330" s="85"/>
      <c r="G330" s="85"/>
      <c r="H330" s="13"/>
      <c r="I330" s="77">
        <v>1805.6</v>
      </c>
      <c r="J330" s="77">
        <v>5000</v>
      </c>
      <c r="K330" s="77">
        <v>2283.7</v>
      </c>
      <c r="L330" s="18">
        <f t="shared" si="14"/>
        <v>0.45674</v>
      </c>
      <c r="M330" s="18">
        <f>K330/K380</f>
        <v>0.0003784043627694971</v>
      </c>
    </row>
    <row r="331" spans="2:13" ht="12.75">
      <c r="B331" s="87" t="s">
        <v>535</v>
      </c>
      <c r="C331" s="87"/>
      <c r="D331" s="87"/>
      <c r="E331" s="103" t="s">
        <v>536</v>
      </c>
      <c r="F331" s="103"/>
      <c r="G331" s="103"/>
      <c r="H331" s="41"/>
      <c r="I331" s="76">
        <f>SUM(I332:I338)</f>
        <v>27599.190000000002</v>
      </c>
      <c r="J331" s="76">
        <f>SUM(J332:J338)</f>
        <v>65800</v>
      </c>
      <c r="K331" s="76">
        <f>SUM(K332:K338)</f>
        <v>25770.159999999996</v>
      </c>
      <c r="L331" s="42">
        <f t="shared" si="14"/>
        <v>0.3916437689969604</v>
      </c>
      <c r="M331" s="42">
        <f>K331/K380</f>
        <v>0.004270062168090372</v>
      </c>
    </row>
    <row r="332" spans="2:13" ht="12.75">
      <c r="B332" s="84" t="s">
        <v>537</v>
      </c>
      <c r="C332" s="84"/>
      <c r="D332" s="84"/>
      <c r="E332" s="85" t="s">
        <v>538</v>
      </c>
      <c r="F332" s="85"/>
      <c r="G332" s="85"/>
      <c r="H332" s="13"/>
      <c r="I332" s="77">
        <v>8153.57</v>
      </c>
      <c r="J332" s="77">
        <v>15000</v>
      </c>
      <c r="K332" s="77">
        <v>0</v>
      </c>
      <c r="L332" s="17">
        <f t="shared" si="14"/>
        <v>0</v>
      </c>
      <c r="M332" s="17">
        <f>K332/K380</f>
        <v>0</v>
      </c>
    </row>
    <row r="333" spans="2:13" ht="12.75">
      <c r="B333" s="84" t="s">
        <v>539</v>
      </c>
      <c r="C333" s="84"/>
      <c r="D333" s="84"/>
      <c r="E333" s="85" t="s">
        <v>540</v>
      </c>
      <c r="F333" s="85"/>
      <c r="G333" s="85"/>
      <c r="H333" s="13"/>
      <c r="I333" s="77">
        <v>1000</v>
      </c>
      <c r="J333" s="77">
        <v>3000</v>
      </c>
      <c r="K333" s="77">
        <v>1415.34</v>
      </c>
      <c r="L333" s="17">
        <f t="shared" si="14"/>
        <v>0.47178</v>
      </c>
      <c r="M333" s="17">
        <f>K333/K380</f>
        <v>0.0002345189082638613</v>
      </c>
    </row>
    <row r="334" spans="2:13" ht="12.75">
      <c r="B334" s="84" t="s">
        <v>541</v>
      </c>
      <c r="C334" s="84"/>
      <c r="D334" s="84"/>
      <c r="E334" s="85" t="s">
        <v>542</v>
      </c>
      <c r="F334" s="85"/>
      <c r="G334" s="85"/>
      <c r="H334" s="13"/>
      <c r="I334" s="77">
        <v>1800</v>
      </c>
      <c r="J334" s="77">
        <v>2750</v>
      </c>
      <c r="K334" s="77">
        <v>196.97</v>
      </c>
      <c r="L334" s="17">
        <f t="shared" si="14"/>
        <v>0.07162545454545455</v>
      </c>
      <c r="M334" s="17">
        <f>K334/K380</f>
        <v>3.263752127455789E-05</v>
      </c>
    </row>
    <row r="335" spans="2:13" ht="12.75">
      <c r="B335" s="84" t="s">
        <v>543</v>
      </c>
      <c r="C335" s="84"/>
      <c r="D335" s="84"/>
      <c r="E335" s="85" t="s">
        <v>544</v>
      </c>
      <c r="F335" s="85"/>
      <c r="G335" s="85"/>
      <c r="H335" s="13"/>
      <c r="I335" s="77">
        <v>200</v>
      </c>
      <c r="J335" s="77">
        <v>350</v>
      </c>
      <c r="K335" s="77">
        <v>31.96</v>
      </c>
      <c r="L335" s="17">
        <f t="shared" si="14"/>
        <v>0.09131428571428572</v>
      </c>
      <c r="M335" s="17">
        <f>K335/K380</f>
        <v>5.295705843198813E-06</v>
      </c>
    </row>
    <row r="336" spans="2:13" ht="12.75">
      <c r="B336" s="84" t="s">
        <v>545</v>
      </c>
      <c r="C336" s="84"/>
      <c r="D336" s="84"/>
      <c r="E336" s="85" t="s">
        <v>546</v>
      </c>
      <c r="F336" s="85"/>
      <c r="G336" s="85"/>
      <c r="H336" s="13"/>
      <c r="I336" s="77">
        <v>4372.36</v>
      </c>
      <c r="J336" s="77">
        <v>10900</v>
      </c>
      <c r="K336" s="77">
        <v>2188.47</v>
      </c>
      <c r="L336" s="17">
        <f t="shared" si="14"/>
        <v>0.20077706422018346</v>
      </c>
      <c r="M336" s="17">
        <f>K336/K380</f>
        <v>0.00036262494889440877</v>
      </c>
    </row>
    <row r="337" spans="2:13" ht="12.75">
      <c r="B337" s="86" t="s">
        <v>21</v>
      </c>
      <c r="C337" s="86"/>
      <c r="D337" s="86"/>
      <c r="E337" s="85" t="s">
        <v>22</v>
      </c>
      <c r="F337" s="85"/>
      <c r="G337" s="85"/>
      <c r="H337" s="13"/>
      <c r="I337" s="77">
        <v>12073.26</v>
      </c>
      <c r="J337" s="77">
        <v>31800</v>
      </c>
      <c r="K337" s="77">
        <v>21937.42</v>
      </c>
      <c r="L337" s="17">
        <f>K337/J337</f>
        <v>0.6898559748427673</v>
      </c>
      <c r="M337" s="17">
        <f>K337/K380</f>
        <v>0.0036349850838143455</v>
      </c>
    </row>
    <row r="338" spans="2:13" ht="12.75">
      <c r="B338" s="84" t="s">
        <v>53</v>
      </c>
      <c r="C338" s="84"/>
      <c r="D338" s="84"/>
      <c r="E338" s="85" t="s">
        <v>54</v>
      </c>
      <c r="F338" s="85"/>
      <c r="G338" s="85"/>
      <c r="H338" s="13"/>
      <c r="I338" s="77">
        <v>0</v>
      </c>
      <c r="J338" s="77">
        <v>2000</v>
      </c>
      <c r="K338" s="77">
        <v>0</v>
      </c>
      <c r="L338" s="17">
        <f t="shared" si="14"/>
        <v>0</v>
      </c>
      <c r="M338" s="17">
        <f>K338/K380</f>
        <v>0</v>
      </c>
    </row>
    <row r="339" spans="2:13" ht="12.75">
      <c r="B339" s="87" t="s">
        <v>547</v>
      </c>
      <c r="C339" s="87"/>
      <c r="D339" s="87"/>
      <c r="E339" s="103" t="s">
        <v>548</v>
      </c>
      <c r="F339" s="103"/>
      <c r="G339" s="103"/>
      <c r="H339" s="41"/>
      <c r="I339" s="76">
        <f>SUM(I340:I345)</f>
        <v>15133.230000000001</v>
      </c>
      <c r="J339" s="76">
        <f>SUM(J340:J345)</f>
        <v>40000</v>
      </c>
      <c r="K339" s="76">
        <f>SUM(K340:K345)</f>
        <v>13002.22</v>
      </c>
      <c r="L339" s="42">
        <f t="shared" si="14"/>
        <v>0.3250555</v>
      </c>
      <c r="M339" s="42">
        <f>K339/K380</f>
        <v>0.002154440939566848</v>
      </c>
    </row>
    <row r="340" spans="2:13" ht="12.75">
      <c r="B340" s="84" t="s">
        <v>549</v>
      </c>
      <c r="C340" s="84"/>
      <c r="D340" s="84"/>
      <c r="E340" s="85" t="s">
        <v>550</v>
      </c>
      <c r="F340" s="85"/>
      <c r="G340" s="85"/>
      <c r="H340" s="13"/>
      <c r="I340" s="77">
        <v>5369.33</v>
      </c>
      <c r="J340" s="77">
        <v>10000</v>
      </c>
      <c r="K340" s="77">
        <v>348.2</v>
      </c>
      <c r="L340" s="17">
        <f t="shared" si="14"/>
        <v>0.03482</v>
      </c>
      <c r="M340" s="17">
        <f>K340/K380</f>
        <v>5.769601923034501E-05</v>
      </c>
    </row>
    <row r="341" spans="2:13" ht="12.75">
      <c r="B341" s="84" t="s">
        <v>551</v>
      </c>
      <c r="C341" s="84"/>
      <c r="D341" s="84"/>
      <c r="E341" s="85" t="s">
        <v>552</v>
      </c>
      <c r="F341" s="85"/>
      <c r="G341" s="85"/>
      <c r="H341" s="13"/>
      <c r="I341" s="77">
        <v>1137.44</v>
      </c>
      <c r="J341" s="77">
        <v>0</v>
      </c>
      <c r="K341" s="77">
        <v>0</v>
      </c>
      <c r="L341" s="17"/>
      <c r="M341" s="17">
        <f>K341/K380</f>
        <v>0</v>
      </c>
    </row>
    <row r="342" spans="2:13" ht="12.75">
      <c r="B342" s="84" t="s">
        <v>553</v>
      </c>
      <c r="C342" s="84"/>
      <c r="D342" s="84"/>
      <c r="E342" s="85" t="s">
        <v>554</v>
      </c>
      <c r="F342" s="85"/>
      <c r="G342" s="85"/>
      <c r="H342" s="13"/>
      <c r="I342" s="77">
        <v>930.21</v>
      </c>
      <c r="J342" s="77">
        <v>1500</v>
      </c>
      <c r="K342" s="77">
        <v>52.59</v>
      </c>
      <c r="L342" s="17">
        <f t="shared" si="14"/>
        <v>0.03506</v>
      </c>
      <c r="M342" s="17">
        <f>K342/K380</f>
        <v>8.714054139356245E-06</v>
      </c>
    </row>
    <row r="343" spans="2:13" ht="12.75">
      <c r="B343" s="84" t="s">
        <v>555</v>
      </c>
      <c r="C343" s="84"/>
      <c r="D343" s="84"/>
      <c r="E343" s="85" t="s">
        <v>556</v>
      </c>
      <c r="F343" s="85"/>
      <c r="G343" s="85"/>
      <c r="H343" s="13"/>
      <c r="I343" s="77">
        <v>150.09</v>
      </c>
      <c r="J343" s="77">
        <v>300</v>
      </c>
      <c r="K343" s="77">
        <v>162.87</v>
      </c>
      <c r="L343" s="17">
        <f t="shared" si="14"/>
        <v>0.5429</v>
      </c>
      <c r="M343" s="17">
        <f>K343/K380</f>
        <v>2.6987221861132372E-05</v>
      </c>
    </row>
    <row r="344" spans="2:13" ht="12.75">
      <c r="B344" s="84" t="s">
        <v>557</v>
      </c>
      <c r="C344" s="84"/>
      <c r="D344" s="84"/>
      <c r="E344" s="85" t="s">
        <v>558</v>
      </c>
      <c r="F344" s="85"/>
      <c r="G344" s="85"/>
      <c r="H344" s="13"/>
      <c r="I344" s="77">
        <v>7356.08</v>
      </c>
      <c r="J344" s="77">
        <v>18200</v>
      </c>
      <c r="K344" s="77">
        <v>12438.56</v>
      </c>
      <c r="L344" s="17">
        <f t="shared" si="14"/>
        <v>0.6834373626373627</v>
      </c>
      <c r="M344" s="17">
        <f>K344/K380</f>
        <v>0.0020610436443360145</v>
      </c>
    </row>
    <row r="345" spans="2:13" ht="12.75">
      <c r="B345" s="86" t="s">
        <v>559</v>
      </c>
      <c r="C345" s="86"/>
      <c r="D345" s="86"/>
      <c r="E345" s="85" t="s">
        <v>560</v>
      </c>
      <c r="F345" s="85"/>
      <c r="G345" s="85"/>
      <c r="H345" s="13"/>
      <c r="I345" s="77">
        <v>190.08</v>
      </c>
      <c r="J345" s="77">
        <v>10000</v>
      </c>
      <c r="K345" s="77">
        <v>0</v>
      </c>
      <c r="L345" s="17">
        <f t="shared" si="14"/>
        <v>0</v>
      </c>
      <c r="M345" s="17">
        <f>K345/K380</f>
        <v>0</v>
      </c>
    </row>
    <row r="346" spans="2:13" ht="12.75">
      <c r="B346" s="87" t="s">
        <v>561</v>
      </c>
      <c r="C346" s="87"/>
      <c r="D346" s="87"/>
      <c r="E346" s="103" t="s">
        <v>562</v>
      </c>
      <c r="F346" s="103"/>
      <c r="G346" s="103"/>
      <c r="H346" s="41"/>
      <c r="I346" s="76">
        <f>SUM(I347:I350)</f>
        <v>169934.77</v>
      </c>
      <c r="J346" s="76">
        <f>SUM(J347:J350)</f>
        <v>325196</v>
      </c>
      <c r="K346" s="76">
        <f>SUM(K347:K350)</f>
        <v>171236.25</v>
      </c>
      <c r="L346" s="42">
        <f t="shared" si="14"/>
        <v>0.5265632111096078</v>
      </c>
      <c r="M346" s="42">
        <f>K346/K380</f>
        <v>0.02837349216809927</v>
      </c>
    </row>
    <row r="347" spans="2:13" ht="12.75">
      <c r="B347" s="84" t="s">
        <v>563</v>
      </c>
      <c r="C347" s="84"/>
      <c r="D347" s="84"/>
      <c r="E347" s="85" t="s">
        <v>564</v>
      </c>
      <c r="F347" s="85"/>
      <c r="G347" s="85"/>
      <c r="H347" s="13"/>
      <c r="I347" s="77">
        <v>120449.65</v>
      </c>
      <c r="J347" s="77">
        <v>195196</v>
      </c>
      <c r="K347" s="77">
        <v>115231.82</v>
      </c>
      <c r="L347" s="17">
        <f t="shared" si="14"/>
        <v>0.5903390438328655</v>
      </c>
      <c r="M347" s="17">
        <f>K347/K380</f>
        <v>0.01909367404557052</v>
      </c>
    </row>
    <row r="348" spans="2:13" ht="12.75">
      <c r="B348" s="84" t="s">
        <v>565</v>
      </c>
      <c r="C348" s="84"/>
      <c r="D348" s="84"/>
      <c r="E348" s="85" t="s">
        <v>566</v>
      </c>
      <c r="F348" s="85"/>
      <c r="G348" s="85"/>
      <c r="H348" s="13"/>
      <c r="I348" s="77">
        <v>44849.12</v>
      </c>
      <c r="J348" s="77">
        <v>90000</v>
      </c>
      <c r="K348" s="77">
        <v>53712.86</v>
      </c>
      <c r="L348" s="17">
        <f t="shared" si="14"/>
        <v>0.5968095555555556</v>
      </c>
      <c r="M348" s="22">
        <f>K348/K380</f>
        <v>0.008900109717050056</v>
      </c>
    </row>
    <row r="349" spans="2:13" ht="12.75">
      <c r="B349" s="84" t="s">
        <v>567</v>
      </c>
      <c r="C349" s="84"/>
      <c r="D349" s="84"/>
      <c r="E349" s="85" t="s">
        <v>568</v>
      </c>
      <c r="F349" s="85"/>
      <c r="G349" s="85"/>
      <c r="H349" s="13"/>
      <c r="I349" s="77">
        <v>4636</v>
      </c>
      <c r="J349" s="77">
        <v>10000</v>
      </c>
      <c r="K349" s="77">
        <v>0</v>
      </c>
      <c r="L349" s="17">
        <f t="shared" si="14"/>
        <v>0</v>
      </c>
      <c r="M349" s="17">
        <f>K349/K380</f>
        <v>0</v>
      </c>
    </row>
    <row r="350" spans="2:13" ht="12.75">
      <c r="B350" s="86" t="s">
        <v>569</v>
      </c>
      <c r="C350" s="86"/>
      <c r="D350" s="86"/>
      <c r="E350" s="85" t="s">
        <v>570</v>
      </c>
      <c r="F350" s="85"/>
      <c r="G350" s="85"/>
      <c r="H350" s="13"/>
      <c r="I350" s="77">
        <v>0</v>
      </c>
      <c r="J350" s="77">
        <v>30000</v>
      </c>
      <c r="K350" s="77">
        <v>2291.57</v>
      </c>
      <c r="L350" s="17">
        <f t="shared" si="14"/>
        <v>0.07638566666666667</v>
      </c>
      <c r="M350" s="17">
        <f>K350/K380</f>
        <v>0.00037970840547869536</v>
      </c>
    </row>
    <row r="351" spans="2:13" ht="12.75">
      <c r="B351" s="87" t="s">
        <v>571</v>
      </c>
      <c r="C351" s="87"/>
      <c r="D351" s="87"/>
      <c r="E351" s="103" t="s">
        <v>572</v>
      </c>
      <c r="F351" s="103"/>
      <c r="G351" s="103"/>
      <c r="H351" s="41"/>
      <c r="I351" s="76">
        <f>SUM(I352:I356)</f>
        <v>15097.53</v>
      </c>
      <c r="J351" s="76">
        <f>SUM(J352:J356)</f>
        <v>40000</v>
      </c>
      <c r="K351" s="76">
        <f>SUM(K352:K356)</f>
        <v>12622.56</v>
      </c>
      <c r="L351" s="42">
        <f t="shared" si="14"/>
        <v>0.315564</v>
      </c>
      <c r="M351" s="42">
        <f>K351/K380</f>
        <v>0.0020915320634583103</v>
      </c>
    </row>
    <row r="352" spans="2:13" ht="12.75">
      <c r="B352" s="84" t="s">
        <v>573</v>
      </c>
      <c r="C352" s="84"/>
      <c r="D352" s="84"/>
      <c r="E352" s="85" t="s">
        <v>574</v>
      </c>
      <c r="F352" s="85"/>
      <c r="G352" s="85"/>
      <c r="H352" s="13"/>
      <c r="I352" s="77">
        <v>936</v>
      </c>
      <c r="J352" s="77">
        <v>4000</v>
      </c>
      <c r="K352" s="77">
        <v>797</v>
      </c>
      <c r="L352" s="17">
        <f t="shared" si="14"/>
        <v>0.19925</v>
      </c>
      <c r="M352" s="17">
        <f>K352/K380</f>
        <v>0.00013206125021994534</v>
      </c>
    </row>
    <row r="353" spans="2:13" ht="12.75">
      <c r="B353" s="84" t="s">
        <v>19</v>
      </c>
      <c r="C353" s="84"/>
      <c r="D353" s="84"/>
      <c r="E353" s="85" t="s">
        <v>20</v>
      </c>
      <c r="F353" s="85"/>
      <c r="G353" s="85"/>
      <c r="H353" s="13"/>
      <c r="I353" s="77">
        <v>0</v>
      </c>
      <c r="J353" s="77">
        <v>1000</v>
      </c>
      <c r="K353" s="77">
        <v>341.48</v>
      </c>
      <c r="L353" s="17">
        <f t="shared" si="14"/>
        <v>0.34148</v>
      </c>
      <c r="M353" s="17">
        <f>K353/K380</f>
        <v>5.658252914066116E-05</v>
      </c>
    </row>
    <row r="354" spans="2:13" ht="12.75">
      <c r="B354" s="84" t="s">
        <v>575</v>
      </c>
      <c r="C354" s="84"/>
      <c r="D354" s="84"/>
      <c r="E354" s="85" t="s">
        <v>576</v>
      </c>
      <c r="F354" s="85"/>
      <c r="G354" s="85"/>
      <c r="H354" s="13"/>
      <c r="I354" s="77">
        <v>1962.43</v>
      </c>
      <c r="J354" s="77">
        <v>6000</v>
      </c>
      <c r="K354" s="77">
        <v>3478.41</v>
      </c>
      <c r="L354" s="17">
        <f t="shared" si="14"/>
        <v>0.579735</v>
      </c>
      <c r="M354" s="17">
        <f>K354/K380</f>
        <v>0.0005763653367347052</v>
      </c>
    </row>
    <row r="355" spans="2:13" ht="12.75">
      <c r="B355" s="86" t="s">
        <v>577</v>
      </c>
      <c r="C355" s="86"/>
      <c r="D355" s="86"/>
      <c r="E355" s="85" t="s">
        <v>578</v>
      </c>
      <c r="F355" s="85"/>
      <c r="G355" s="85"/>
      <c r="H355" s="13"/>
      <c r="I355" s="77">
        <v>11981.1</v>
      </c>
      <c r="J355" s="77">
        <v>28400</v>
      </c>
      <c r="K355" s="77">
        <v>7792.67</v>
      </c>
      <c r="L355" s="17">
        <f t="shared" si="14"/>
        <v>0.2743897887323944</v>
      </c>
      <c r="M355" s="17">
        <f>K355/K380</f>
        <v>0.0012912292882703408</v>
      </c>
    </row>
    <row r="356" spans="2:13" ht="12.75">
      <c r="B356" s="84" t="s">
        <v>579</v>
      </c>
      <c r="C356" s="84"/>
      <c r="D356" s="84"/>
      <c r="E356" s="85" t="s">
        <v>580</v>
      </c>
      <c r="F356" s="85"/>
      <c r="G356" s="85"/>
      <c r="H356" s="13"/>
      <c r="I356" s="77">
        <v>218</v>
      </c>
      <c r="J356" s="77">
        <v>600</v>
      </c>
      <c r="K356" s="77">
        <v>213</v>
      </c>
      <c r="L356" s="17">
        <f t="shared" si="14"/>
        <v>0.355</v>
      </c>
      <c r="M356" s="17">
        <f>K356/K380</f>
        <v>3.529365909265792E-05</v>
      </c>
    </row>
    <row r="357" spans="2:13" ht="12.75">
      <c r="B357" s="104" t="s">
        <v>581</v>
      </c>
      <c r="C357" s="104"/>
      <c r="D357" s="104"/>
      <c r="E357" s="116" t="s">
        <v>582</v>
      </c>
      <c r="F357" s="116"/>
      <c r="G357" s="116"/>
      <c r="H357" s="4"/>
      <c r="I357" s="75">
        <f>SUM(I363,I358,I361)</f>
        <v>220478.03</v>
      </c>
      <c r="J357" s="75">
        <f>SUM(J358,J361,J363)</f>
        <v>640000</v>
      </c>
      <c r="K357" s="75">
        <f>SUM(K363,K358,K361)</f>
        <v>356100</v>
      </c>
      <c r="L357" s="19">
        <f t="shared" si="14"/>
        <v>0.55640625</v>
      </c>
      <c r="M357" s="19">
        <f>K357/K380</f>
        <v>0.05900503287744359</v>
      </c>
    </row>
    <row r="358" spans="2:13" ht="12.75">
      <c r="B358" s="87" t="s">
        <v>583</v>
      </c>
      <c r="C358" s="87"/>
      <c r="D358" s="87"/>
      <c r="E358" s="103" t="s">
        <v>584</v>
      </c>
      <c r="F358" s="103"/>
      <c r="G358" s="103"/>
      <c r="H358" s="41"/>
      <c r="I358" s="76">
        <f>SUM(I359:I360)</f>
        <v>154000</v>
      </c>
      <c r="J358" s="76">
        <f>SUM(J359:J360)</f>
        <v>540000</v>
      </c>
      <c r="K358" s="76">
        <f>SUM(K359:K360)</f>
        <v>289400</v>
      </c>
      <c r="L358" s="42">
        <f t="shared" si="14"/>
        <v>0.5359259259259259</v>
      </c>
      <c r="M358" s="42">
        <f>K358/K380</f>
        <v>0.047952980945611276</v>
      </c>
    </row>
    <row r="359" spans="2:13" ht="12.75">
      <c r="B359" s="84" t="s">
        <v>411</v>
      </c>
      <c r="C359" s="84"/>
      <c r="D359" s="84"/>
      <c r="E359" s="85" t="s">
        <v>412</v>
      </c>
      <c r="F359" s="85"/>
      <c r="G359" s="85"/>
      <c r="H359" s="21"/>
      <c r="I359" s="82">
        <v>154000</v>
      </c>
      <c r="J359" s="82">
        <v>520000</v>
      </c>
      <c r="K359" s="82">
        <v>283300</v>
      </c>
      <c r="L359" s="17">
        <f>K359/J359</f>
        <v>0.5448076923076923</v>
      </c>
      <c r="M359" s="17">
        <f>K359/J359</f>
        <v>0.5448076923076923</v>
      </c>
    </row>
    <row r="360" spans="2:13" ht="12.75">
      <c r="B360" s="86" t="s">
        <v>59</v>
      </c>
      <c r="C360" s="86"/>
      <c r="D360" s="86"/>
      <c r="E360" s="85" t="s">
        <v>212</v>
      </c>
      <c r="F360" s="85"/>
      <c r="G360" s="85"/>
      <c r="H360" s="21"/>
      <c r="I360" s="82">
        <v>0</v>
      </c>
      <c r="J360" s="82">
        <v>20000</v>
      </c>
      <c r="K360" s="82">
        <v>6100</v>
      </c>
      <c r="L360" s="17">
        <f t="shared" si="14"/>
        <v>0.305</v>
      </c>
      <c r="M360" s="17">
        <f>K360/K380</f>
        <v>0.0010107573730761188</v>
      </c>
    </row>
    <row r="361" spans="2:13" ht="12.75">
      <c r="B361" s="87" t="s">
        <v>585</v>
      </c>
      <c r="C361" s="87"/>
      <c r="D361" s="87"/>
      <c r="E361" s="103" t="s">
        <v>586</v>
      </c>
      <c r="F361" s="103"/>
      <c r="G361" s="103"/>
      <c r="H361" s="41"/>
      <c r="I361" s="76">
        <f>SUM(I362)</f>
        <v>46000</v>
      </c>
      <c r="J361" s="76">
        <f>SUM(J362)</f>
        <v>80000</v>
      </c>
      <c r="K361" s="76">
        <f>SUM(K362)</f>
        <v>56700</v>
      </c>
      <c r="L361" s="42">
        <f t="shared" si="14"/>
        <v>0.70875</v>
      </c>
      <c r="M361" s="42">
        <f>K361/K380</f>
        <v>0.009395072631707531</v>
      </c>
    </row>
    <row r="362" spans="2:13" ht="12.75">
      <c r="B362" s="84" t="s">
        <v>587</v>
      </c>
      <c r="C362" s="84"/>
      <c r="D362" s="84"/>
      <c r="E362" s="85" t="s">
        <v>588</v>
      </c>
      <c r="F362" s="85"/>
      <c r="G362" s="85"/>
      <c r="H362" s="21"/>
      <c r="I362" s="82">
        <v>46000</v>
      </c>
      <c r="J362" s="82">
        <v>80000</v>
      </c>
      <c r="K362" s="82">
        <v>56700</v>
      </c>
      <c r="L362" s="17">
        <f t="shared" si="14"/>
        <v>0.70875</v>
      </c>
      <c r="M362" s="17">
        <f>K362/K380</f>
        <v>0.009395072631707531</v>
      </c>
    </row>
    <row r="363" spans="2:13" ht="12.75">
      <c r="B363" s="87" t="s">
        <v>589</v>
      </c>
      <c r="C363" s="87"/>
      <c r="D363" s="87"/>
      <c r="E363" s="103" t="s">
        <v>590</v>
      </c>
      <c r="F363" s="103"/>
      <c r="G363" s="103"/>
      <c r="H363" s="41"/>
      <c r="I363" s="76">
        <f>SUM(I364:I366)</f>
        <v>20478.03</v>
      </c>
      <c r="J363" s="76">
        <f>SUM(J364:J366)</f>
        <v>20000</v>
      </c>
      <c r="K363" s="76">
        <f>SUM(K364:K366)</f>
        <v>10000</v>
      </c>
      <c r="L363" s="42">
        <f t="shared" si="14"/>
        <v>0.5</v>
      </c>
      <c r="M363" s="42">
        <f>K363/K380</f>
        <v>0.0016569793001247849</v>
      </c>
    </row>
    <row r="364" spans="2:13" ht="48" customHeight="1">
      <c r="B364" s="84" t="s">
        <v>591</v>
      </c>
      <c r="C364" s="84"/>
      <c r="D364" s="84"/>
      <c r="E364" s="115" t="s">
        <v>592</v>
      </c>
      <c r="F364" s="115"/>
      <c r="G364" s="115"/>
      <c r="H364" s="21"/>
      <c r="I364" s="82">
        <v>10000</v>
      </c>
      <c r="J364" s="82">
        <v>20000</v>
      </c>
      <c r="K364" s="82">
        <v>10000</v>
      </c>
      <c r="L364" s="17">
        <f t="shared" si="14"/>
        <v>0.5</v>
      </c>
      <c r="M364" s="17">
        <f>K364/K380</f>
        <v>0.0016569793001247849</v>
      </c>
    </row>
    <row r="365" spans="2:13" ht="12.75" customHeight="1">
      <c r="B365" s="84" t="s">
        <v>593</v>
      </c>
      <c r="C365" s="84"/>
      <c r="D365" s="84"/>
      <c r="E365" s="115" t="s">
        <v>594</v>
      </c>
      <c r="F365" s="115"/>
      <c r="G365" s="115"/>
      <c r="H365" s="21"/>
      <c r="I365" s="82">
        <v>10478.03</v>
      </c>
      <c r="J365" s="82">
        <v>0</v>
      </c>
      <c r="K365" s="82">
        <v>0</v>
      </c>
      <c r="L365" s="32" t="s">
        <v>14</v>
      </c>
      <c r="M365" s="17">
        <f>K365/K380</f>
        <v>0</v>
      </c>
    </row>
    <row r="366" spans="2:13" ht="12.75" customHeight="1">
      <c r="B366" s="84" t="s">
        <v>595</v>
      </c>
      <c r="C366" s="84"/>
      <c r="D366" s="84"/>
      <c r="E366" s="115" t="s">
        <v>596</v>
      </c>
      <c r="F366" s="115"/>
      <c r="G366" s="115"/>
      <c r="H366" s="21"/>
      <c r="I366" s="82">
        <v>0</v>
      </c>
      <c r="J366" s="82">
        <v>0</v>
      </c>
      <c r="K366" s="82">
        <v>0</v>
      </c>
      <c r="L366" s="32" t="s">
        <v>14</v>
      </c>
      <c r="M366" s="17">
        <f>K366/K380</f>
        <v>0</v>
      </c>
    </row>
    <row r="367" spans="2:13" ht="12.75">
      <c r="B367" s="104" t="s">
        <v>597</v>
      </c>
      <c r="C367" s="104"/>
      <c r="D367" s="104"/>
      <c r="E367" s="105" t="s">
        <v>598</v>
      </c>
      <c r="F367" s="105"/>
      <c r="G367" s="105"/>
      <c r="H367" s="4"/>
      <c r="I367" s="75">
        <f>SUM(I368,I375)</f>
        <v>5548.860000000001</v>
      </c>
      <c r="J367" s="75">
        <f>SUM(J368,J375)</f>
        <v>615442</v>
      </c>
      <c r="K367" s="75">
        <f>SUM(K368,K375)</f>
        <v>429396.41000000003</v>
      </c>
      <c r="L367" s="19">
        <f t="shared" si="14"/>
        <v>0.6977041053421769</v>
      </c>
      <c r="M367" s="19">
        <f>K367/K380</f>
        <v>0.07115009629178952</v>
      </c>
    </row>
    <row r="368" spans="2:13" ht="12.75">
      <c r="B368" s="109" t="s">
        <v>599</v>
      </c>
      <c r="C368" s="110"/>
      <c r="D368" s="111"/>
      <c r="E368" s="112" t="s">
        <v>600</v>
      </c>
      <c r="F368" s="113"/>
      <c r="G368" s="114"/>
      <c r="H368" s="41"/>
      <c r="I368" s="76">
        <f>SUM(I369:I374)</f>
        <v>4019.56</v>
      </c>
      <c r="J368" s="76">
        <f>SUM(J369:J374)</f>
        <v>615442</v>
      </c>
      <c r="K368" s="76">
        <f>SUM(K369:K374)</f>
        <v>429396.41000000003</v>
      </c>
      <c r="L368" s="65">
        <f t="shared" si="14"/>
        <v>0.6977041053421769</v>
      </c>
      <c r="M368" s="42">
        <f>K368/K380</f>
        <v>0.07115009629178952</v>
      </c>
    </row>
    <row r="369" spans="2:13" ht="12.75">
      <c r="B369" s="84" t="s">
        <v>19</v>
      </c>
      <c r="C369" s="84"/>
      <c r="D369" s="84"/>
      <c r="E369" s="85" t="s">
        <v>20</v>
      </c>
      <c r="F369" s="85"/>
      <c r="G369" s="85"/>
      <c r="H369" s="67"/>
      <c r="I369" s="83">
        <v>0</v>
      </c>
      <c r="J369" s="83">
        <v>7442</v>
      </c>
      <c r="K369" s="83">
        <v>6941.32</v>
      </c>
      <c r="L369" s="68">
        <f>K369/J369</f>
        <v>0.932722386455254</v>
      </c>
      <c r="M369" s="69">
        <f>K369/K380</f>
        <v>0.001150162355554217</v>
      </c>
    </row>
    <row r="370" spans="2:13" ht="12.75">
      <c r="B370" s="84" t="s">
        <v>49</v>
      </c>
      <c r="C370" s="84"/>
      <c r="D370" s="84"/>
      <c r="E370" s="115" t="s">
        <v>50</v>
      </c>
      <c r="F370" s="115"/>
      <c r="G370" s="115"/>
      <c r="H370" s="67"/>
      <c r="I370" s="83">
        <v>0</v>
      </c>
      <c r="J370" s="83">
        <v>20000</v>
      </c>
      <c r="K370" s="83">
        <v>0</v>
      </c>
      <c r="L370" s="68">
        <f>K370/J370</f>
        <v>0</v>
      </c>
      <c r="M370" s="69">
        <f>K370/K380</f>
        <v>0</v>
      </c>
    </row>
    <row r="371" spans="2:13" ht="12.75">
      <c r="B371" s="86" t="s">
        <v>21</v>
      </c>
      <c r="C371" s="86"/>
      <c r="D371" s="86"/>
      <c r="E371" s="85" t="s">
        <v>22</v>
      </c>
      <c r="F371" s="85"/>
      <c r="G371" s="85"/>
      <c r="H371" s="67"/>
      <c r="I371" s="83">
        <v>0</v>
      </c>
      <c r="J371" s="83">
        <v>18000</v>
      </c>
      <c r="K371" s="83">
        <v>0</v>
      </c>
      <c r="L371" s="68">
        <f>K371/J371</f>
        <v>0</v>
      </c>
      <c r="M371" s="69">
        <f>K371/K380</f>
        <v>0</v>
      </c>
    </row>
    <row r="372" spans="2:13" ht="12.75">
      <c r="B372" s="133" t="s">
        <v>55</v>
      </c>
      <c r="C372" s="134"/>
      <c r="D372" s="135"/>
      <c r="E372" s="136" t="s">
        <v>56</v>
      </c>
      <c r="F372" s="137"/>
      <c r="G372" s="138"/>
      <c r="H372" s="67"/>
      <c r="I372" s="83">
        <v>0</v>
      </c>
      <c r="J372" s="83">
        <v>570000</v>
      </c>
      <c r="K372" s="83">
        <v>422455.09</v>
      </c>
      <c r="L372" s="68">
        <f>K372/J372</f>
        <v>0.7411492807017545</v>
      </c>
      <c r="M372" s="69">
        <f>K372/K380</f>
        <v>0.06999993393623531</v>
      </c>
    </row>
    <row r="373" spans="2:13" ht="12.75">
      <c r="B373" s="84" t="s">
        <v>601</v>
      </c>
      <c r="C373" s="84"/>
      <c r="D373" s="84"/>
      <c r="E373" s="85" t="s">
        <v>602</v>
      </c>
      <c r="F373" s="85"/>
      <c r="G373" s="85"/>
      <c r="H373" s="13"/>
      <c r="I373" s="77">
        <v>0</v>
      </c>
      <c r="J373" s="77">
        <v>0</v>
      </c>
      <c r="K373" s="77">
        <v>0</v>
      </c>
      <c r="L373" s="73" t="s">
        <v>14</v>
      </c>
      <c r="M373" s="17">
        <f>K373/K380</f>
        <v>0</v>
      </c>
    </row>
    <row r="374" spans="2:13" ht="12.75" customHeight="1">
      <c r="B374" s="84" t="s">
        <v>603</v>
      </c>
      <c r="C374" s="84"/>
      <c r="D374" s="84"/>
      <c r="E374" s="85" t="s">
        <v>604</v>
      </c>
      <c r="F374" s="85"/>
      <c r="G374" s="85"/>
      <c r="H374" s="13"/>
      <c r="I374" s="77">
        <v>4019.56</v>
      </c>
      <c r="J374" s="77">
        <v>0</v>
      </c>
      <c r="K374" s="77">
        <v>0</v>
      </c>
      <c r="L374" s="74" t="s">
        <v>14</v>
      </c>
      <c r="M374" s="18">
        <f>K374/K380</f>
        <v>0</v>
      </c>
    </row>
    <row r="375" spans="2:13" ht="12.75" customHeight="1">
      <c r="B375" s="87" t="s">
        <v>605</v>
      </c>
      <c r="C375" s="87"/>
      <c r="D375" s="87"/>
      <c r="E375" s="103" t="s">
        <v>606</v>
      </c>
      <c r="F375" s="103"/>
      <c r="G375" s="103"/>
      <c r="H375" s="41"/>
      <c r="I375" s="76">
        <f>SUM(I376:I379)</f>
        <v>1529.3000000000002</v>
      </c>
      <c r="J375" s="76">
        <f>SUM(J376:J379)</f>
        <v>0</v>
      </c>
      <c r="K375" s="76">
        <f>SUM(K376:K379)</f>
        <v>0</v>
      </c>
      <c r="L375" s="70"/>
      <c r="M375" s="66">
        <f>K375/K380</f>
        <v>0</v>
      </c>
    </row>
    <row r="376" spans="2:13" ht="12.75" customHeight="1">
      <c r="B376" s="84" t="s">
        <v>607</v>
      </c>
      <c r="C376" s="84"/>
      <c r="D376" s="84"/>
      <c r="E376" s="85" t="s">
        <v>608</v>
      </c>
      <c r="F376" s="85"/>
      <c r="G376" s="85"/>
      <c r="H376" s="13"/>
      <c r="I376" s="77">
        <v>45.53</v>
      </c>
      <c r="J376" s="77">
        <v>0</v>
      </c>
      <c r="K376" s="77">
        <v>0</v>
      </c>
      <c r="L376" s="71" t="s">
        <v>14</v>
      </c>
      <c r="M376" s="25">
        <f>K376/K380</f>
        <v>0</v>
      </c>
    </row>
    <row r="377" spans="2:13" ht="12.75" customHeight="1">
      <c r="B377" s="84" t="s">
        <v>609</v>
      </c>
      <c r="C377" s="84"/>
      <c r="D377" s="84"/>
      <c r="E377" s="85" t="s">
        <v>610</v>
      </c>
      <c r="F377" s="85"/>
      <c r="G377" s="85"/>
      <c r="H377" s="13"/>
      <c r="I377" s="77">
        <v>6.86</v>
      </c>
      <c r="J377" s="77">
        <v>0</v>
      </c>
      <c r="K377" s="77">
        <v>0</v>
      </c>
      <c r="L377" s="71" t="s">
        <v>14</v>
      </c>
      <c r="M377" s="25">
        <f>K377/K380</f>
        <v>0</v>
      </c>
    </row>
    <row r="378" spans="2:13" ht="12.75" customHeight="1">
      <c r="B378" s="84" t="s">
        <v>611</v>
      </c>
      <c r="C378" s="84"/>
      <c r="D378" s="84"/>
      <c r="E378" s="85" t="s">
        <v>612</v>
      </c>
      <c r="F378" s="85"/>
      <c r="G378" s="85"/>
      <c r="H378" s="13"/>
      <c r="I378" s="77">
        <v>76.99</v>
      </c>
      <c r="J378" s="77">
        <v>0</v>
      </c>
      <c r="K378" s="77">
        <v>0</v>
      </c>
      <c r="L378" s="71" t="s">
        <v>14</v>
      </c>
      <c r="M378" s="25">
        <f>K378/K380</f>
        <v>0</v>
      </c>
    </row>
    <row r="379" spans="2:13" ht="12" customHeight="1">
      <c r="B379" s="86" t="s">
        <v>613</v>
      </c>
      <c r="C379" s="86"/>
      <c r="D379" s="86"/>
      <c r="E379" s="85" t="s">
        <v>614</v>
      </c>
      <c r="F379" s="85"/>
      <c r="G379" s="85"/>
      <c r="H379" s="13"/>
      <c r="I379" s="77">
        <v>1399.92</v>
      </c>
      <c r="J379" s="77">
        <v>0</v>
      </c>
      <c r="K379" s="77">
        <v>0</v>
      </c>
      <c r="L379" s="72" t="s">
        <v>14</v>
      </c>
      <c r="M379" s="26">
        <f>K379/K380</f>
        <v>0</v>
      </c>
    </row>
    <row r="380" spans="2:13" ht="21" customHeight="1">
      <c r="B380" s="106"/>
      <c r="C380" s="106"/>
      <c r="D380" s="106"/>
      <c r="E380" s="107" t="s">
        <v>615</v>
      </c>
      <c r="F380" s="107"/>
      <c r="G380" s="107"/>
      <c r="H380" s="27"/>
      <c r="I380" s="28">
        <f>SUM(I367,I357,I324,I312,I269,I260,I188,I185,I179,I173,I162,I159,I143,I88,I73,I57,I45,I30,I25,I21,I15)</f>
        <v>8534074.249999998</v>
      </c>
      <c r="J380" s="28">
        <f>SUM(J367,J357,J324,J312,J269,J260,J188,J185,J179,J173,J162,J159,J143,J88,J73,J57,J45,J30,J25,J21,J15)</f>
        <v>16382033.79</v>
      </c>
      <c r="K380" s="28">
        <f>SUM(K367,K357,K324,K312,K269,K260,K188,K185,K179,K173,K162,K159,K143,K88,K73,K57,K45,K30,K25,K21,K15)</f>
        <v>6035078.41</v>
      </c>
      <c r="L380" s="29">
        <f>K380/J380</f>
        <v>0.36839616419812066</v>
      </c>
      <c r="M380" s="29" t="s">
        <v>616</v>
      </c>
    </row>
    <row r="381" spans="2:13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2:13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2:13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2:13" ht="12.75">
      <c r="B384" s="108" t="s">
        <v>617</v>
      </c>
      <c r="C384" s="108"/>
      <c r="D384" s="108"/>
      <c r="E384" s="108"/>
      <c r="F384" s="108"/>
      <c r="G384" s="30"/>
      <c r="H384" s="30"/>
      <c r="I384" s="30"/>
      <c r="J384" s="30"/>
      <c r="K384" s="30"/>
      <c r="L384" s="30"/>
      <c r="M384" s="30"/>
    </row>
  </sheetData>
  <sheetProtection/>
  <mergeCells count="742">
    <mergeCell ref="B370:D370"/>
    <mergeCell ref="E370:G370"/>
    <mergeCell ref="B372:D372"/>
    <mergeCell ref="E372:G372"/>
    <mergeCell ref="B371:D371"/>
    <mergeCell ref="E371:G371"/>
    <mergeCell ref="B310:D310"/>
    <mergeCell ref="E310:G310"/>
    <mergeCell ref="B318:D318"/>
    <mergeCell ref="E318:G318"/>
    <mergeCell ref="B337:D337"/>
    <mergeCell ref="E337:G337"/>
    <mergeCell ref="B313:D313"/>
    <mergeCell ref="E313:G313"/>
    <mergeCell ref="B314:D314"/>
    <mergeCell ref="E314:G314"/>
    <mergeCell ref="B257:D257"/>
    <mergeCell ref="E257:G257"/>
    <mergeCell ref="B224:D224"/>
    <mergeCell ref="E224:G224"/>
    <mergeCell ref="B246:D246"/>
    <mergeCell ref="E246:G246"/>
    <mergeCell ref="B253:D253"/>
    <mergeCell ref="E253:G253"/>
    <mergeCell ref="B251:D251"/>
    <mergeCell ref="E251:G251"/>
    <mergeCell ref="E14:G14"/>
    <mergeCell ref="B15:D15"/>
    <mergeCell ref="E15:G15"/>
    <mergeCell ref="B16:D16"/>
    <mergeCell ref="E16:G16"/>
    <mergeCell ref="B5:N11"/>
    <mergeCell ref="B12:D12"/>
    <mergeCell ref="E12:G13"/>
    <mergeCell ref="I12:I13"/>
    <mergeCell ref="J12:J13"/>
    <mergeCell ref="K12:K13"/>
    <mergeCell ref="L12:L13"/>
    <mergeCell ref="M12:M13"/>
    <mergeCell ref="B22:D22"/>
    <mergeCell ref="E22:G22"/>
    <mergeCell ref="B23:D23"/>
    <mergeCell ref="E23:G23"/>
    <mergeCell ref="B17:D17"/>
    <mergeCell ref="E17:G17"/>
    <mergeCell ref="B21:D21"/>
    <mergeCell ref="E21:G21"/>
    <mergeCell ref="B26:D26"/>
    <mergeCell ref="E26:G26"/>
    <mergeCell ref="B28:D28"/>
    <mergeCell ref="E28:G28"/>
    <mergeCell ref="B24:D24"/>
    <mergeCell ref="E24:G24"/>
    <mergeCell ref="B25:D25"/>
    <mergeCell ref="E25:G25"/>
    <mergeCell ref="B31:D31"/>
    <mergeCell ref="E31:G31"/>
    <mergeCell ref="B32:D32"/>
    <mergeCell ref="E32:G32"/>
    <mergeCell ref="B29:D29"/>
    <mergeCell ref="E29:G29"/>
    <mergeCell ref="B30:D30"/>
    <mergeCell ref="E30:G30"/>
    <mergeCell ref="B35:D35"/>
    <mergeCell ref="E35:G35"/>
    <mergeCell ref="B36:D36"/>
    <mergeCell ref="E36:G36"/>
    <mergeCell ref="B33:D33"/>
    <mergeCell ref="E33:G33"/>
    <mergeCell ref="B34:D34"/>
    <mergeCell ref="E34:G34"/>
    <mergeCell ref="B39:D39"/>
    <mergeCell ref="E39:G39"/>
    <mergeCell ref="B40:D40"/>
    <mergeCell ref="E40:G40"/>
    <mergeCell ref="B37:D37"/>
    <mergeCell ref="E37:G37"/>
    <mergeCell ref="B38:D38"/>
    <mergeCell ref="E38:G38"/>
    <mergeCell ref="B49:D49"/>
    <mergeCell ref="E49:G49"/>
    <mergeCell ref="B43:D43"/>
    <mergeCell ref="E43:G43"/>
    <mergeCell ref="B44:D44"/>
    <mergeCell ref="E44:G44"/>
    <mergeCell ref="B57:D57"/>
    <mergeCell ref="E57:G57"/>
    <mergeCell ref="B58:D58"/>
    <mergeCell ref="E58:G58"/>
    <mergeCell ref="B55:D55"/>
    <mergeCell ref="E55:G55"/>
    <mergeCell ref="B56:D56"/>
    <mergeCell ref="E56:G56"/>
    <mergeCell ref="B61:D61"/>
    <mergeCell ref="E61:G61"/>
    <mergeCell ref="B62:D62"/>
    <mergeCell ref="E62:G62"/>
    <mergeCell ref="B59:D59"/>
    <mergeCell ref="E59:G59"/>
    <mergeCell ref="B60:D60"/>
    <mergeCell ref="E60:G60"/>
    <mergeCell ref="B65:D65"/>
    <mergeCell ref="E65:G65"/>
    <mergeCell ref="B66:D66"/>
    <mergeCell ref="E66:G66"/>
    <mergeCell ref="B63:D63"/>
    <mergeCell ref="E63:G63"/>
    <mergeCell ref="B64:D64"/>
    <mergeCell ref="E64:G64"/>
    <mergeCell ref="B68:D68"/>
    <mergeCell ref="E68:G68"/>
    <mergeCell ref="B69:D69"/>
    <mergeCell ref="E69:G69"/>
    <mergeCell ref="B67:D67"/>
    <mergeCell ref="E67:G67"/>
    <mergeCell ref="B72:D72"/>
    <mergeCell ref="E72:G72"/>
    <mergeCell ref="B70:D70"/>
    <mergeCell ref="E70:G70"/>
    <mergeCell ref="B71:D71"/>
    <mergeCell ref="E71:G71"/>
    <mergeCell ref="B75:D75"/>
    <mergeCell ref="E75:G75"/>
    <mergeCell ref="B76:D76"/>
    <mergeCell ref="E76:G76"/>
    <mergeCell ref="B73:D73"/>
    <mergeCell ref="E73:G73"/>
    <mergeCell ref="B74:D74"/>
    <mergeCell ref="E74:G74"/>
    <mergeCell ref="B78:D78"/>
    <mergeCell ref="E78:G78"/>
    <mergeCell ref="B82:D82"/>
    <mergeCell ref="E82:G82"/>
    <mergeCell ref="B77:D77"/>
    <mergeCell ref="E77:G77"/>
    <mergeCell ref="B79:D79"/>
    <mergeCell ref="E79:G79"/>
    <mergeCell ref="B80:D80"/>
    <mergeCell ref="E80:G80"/>
    <mergeCell ref="B85:D85"/>
    <mergeCell ref="E85:G85"/>
    <mergeCell ref="B86:D86"/>
    <mergeCell ref="E86:G86"/>
    <mergeCell ref="B83:D83"/>
    <mergeCell ref="E83:G83"/>
    <mergeCell ref="B84:D84"/>
    <mergeCell ref="E84:G84"/>
    <mergeCell ref="B90:D90"/>
    <mergeCell ref="E90:G90"/>
    <mergeCell ref="B91:D91"/>
    <mergeCell ref="E91:G91"/>
    <mergeCell ref="B88:D88"/>
    <mergeCell ref="E88:G88"/>
    <mergeCell ref="B89:D89"/>
    <mergeCell ref="E89:G89"/>
    <mergeCell ref="B94:D94"/>
    <mergeCell ref="E94:G94"/>
    <mergeCell ref="B95:D95"/>
    <mergeCell ref="E95:G95"/>
    <mergeCell ref="B92:D92"/>
    <mergeCell ref="E92:G92"/>
    <mergeCell ref="B93:D93"/>
    <mergeCell ref="E93:G93"/>
    <mergeCell ref="B98:D98"/>
    <mergeCell ref="E98:G98"/>
    <mergeCell ref="B99:D99"/>
    <mergeCell ref="E99:G99"/>
    <mergeCell ref="B96:D96"/>
    <mergeCell ref="E96:G96"/>
    <mergeCell ref="B97:D97"/>
    <mergeCell ref="E97:G97"/>
    <mergeCell ref="B102:D102"/>
    <mergeCell ref="E102:G102"/>
    <mergeCell ref="B103:D103"/>
    <mergeCell ref="E103:G103"/>
    <mergeCell ref="B100:D100"/>
    <mergeCell ref="E100:G100"/>
    <mergeCell ref="B101:D101"/>
    <mergeCell ref="E101:G101"/>
    <mergeCell ref="B106:D106"/>
    <mergeCell ref="E106:G106"/>
    <mergeCell ref="B107:D107"/>
    <mergeCell ref="E107:G107"/>
    <mergeCell ref="B104:D104"/>
    <mergeCell ref="E104:G104"/>
    <mergeCell ref="B105:D105"/>
    <mergeCell ref="E105:G105"/>
    <mergeCell ref="B110:D110"/>
    <mergeCell ref="E110:G110"/>
    <mergeCell ref="B111:D111"/>
    <mergeCell ref="E111:G111"/>
    <mergeCell ref="B108:D108"/>
    <mergeCell ref="E108:G108"/>
    <mergeCell ref="B109:D109"/>
    <mergeCell ref="E109:G109"/>
    <mergeCell ref="B114:D114"/>
    <mergeCell ref="E114:G114"/>
    <mergeCell ref="B115:D115"/>
    <mergeCell ref="E115:G115"/>
    <mergeCell ref="B112:D112"/>
    <mergeCell ref="E112:G112"/>
    <mergeCell ref="B113:D113"/>
    <mergeCell ref="E113:G113"/>
    <mergeCell ref="B119:D119"/>
    <mergeCell ref="E119:G119"/>
    <mergeCell ref="B116:D116"/>
    <mergeCell ref="E116:G116"/>
    <mergeCell ref="B117:D117"/>
    <mergeCell ref="E117:G117"/>
    <mergeCell ref="B124:D124"/>
    <mergeCell ref="E124:G124"/>
    <mergeCell ref="B120:D120"/>
    <mergeCell ref="E120:G120"/>
    <mergeCell ref="B121:D121"/>
    <mergeCell ref="E121:G121"/>
    <mergeCell ref="B127:D127"/>
    <mergeCell ref="E127:G127"/>
    <mergeCell ref="B125:D125"/>
    <mergeCell ref="E125:G125"/>
    <mergeCell ref="B126:D126"/>
    <mergeCell ref="E126:G126"/>
    <mergeCell ref="B130:D130"/>
    <mergeCell ref="E130:G130"/>
    <mergeCell ref="B131:D131"/>
    <mergeCell ref="E131:G131"/>
    <mergeCell ref="B128:D128"/>
    <mergeCell ref="E128:G128"/>
    <mergeCell ref="B129:D129"/>
    <mergeCell ref="E129:G129"/>
    <mergeCell ref="B135:D135"/>
    <mergeCell ref="E135:G135"/>
    <mergeCell ref="B136:D136"/>
    <mergeCell ref="E136:G136"/>
    <mergeCell ref="B132:D132"/>
    <mergeCell ref="E132:G132"/>
    <mergeCell ref="B133:D133"/>
    <mergeCell ref="E133:G133"/>
    <mergeCell ref="B134:D134"/>
    <mergeCell ref="E134:G134"/>
    <mergeCell ref="B139:D139"/>
    <mergeCell ref="E139:G139"/>
    <mergeCell ref="B140:D140"/>
    <mergeCell ref="E140:G140"/>
    <mergeCell ref="B137:D137"/>
    <mergeCell ref="E137:G137"/>
    <mergeCell ref="B138:D138"/>
    <mergeCell ref="E138:G138"/>
    <mergeCell ref="B143:D143"/>
    <mergeCell ref="E143:G143"/>
    <mergeCell ref="B144:D144"/>
    <mergeCell ref="E144:G144"/>
    <mergeCell ref="B141:D141"/>
    <mergeCell ref="E141:G141"/>
    <mergeCell ref="B142:D142"/>
    <mergeCell ref="E142:G142"/>
    <mergeCell ref="B160:D160"/>
    <mergeCell ref="E160:G160"/>
    <mergeCell ref="B161:D161"/>
    <mergeCell ref="E161:G161"/>
    <mergeCell ref="B147:D147"/>
    <mergeCell ref="E147:G147"/>
    <mergeCell ref="B159:D159"/>
    <mergeCell ref="E159:G159"/>
    <mergeCell ref="B149:D149"/>
    <mergeCell ref="E149:G149"/>
    <mergeCell ref="B164:D164"/>
    <mergeCell ref="E164:G164"/>
    <mergeCell ref="B165:D165"/>
    <mergeCell ref="E165:G165"/>
    <mergeCell ref="B162:D162"/>
    <mergeCell ref="E162:G162"/>
    <mergeCell ref="B163:D163"/>
    <mergeCell ref="E163:G163"/>
    <mergeCell ref="B170:D170"/>
    <mergeCell ref="E170:G170"/>
    <mergeCell ref="B171:D171"/>
    <mergeCell ref="E171:G171"/>
    <mergeCell ref="B168:D168"/>
    <mergeCell ref="E168:G168"/>
    <mergeCell ref="B169:D169"/>
    <mergeCell ref="E169:G169"/>
    <mergeCell ref="B175:D175"/>
    <mergeCell ref="E175:G175"/>
    <mergeCell ref="B172:D172"/>
    <mergeCell ref="E172:G172"/>
    <mergeCell ref="B173:D173"/>
    <mergeCell ref="E173:G173"/>
    <mergeCell ref="B180:D180"/>
    <mergeCell ref="E180:G180"/>
    <mergeCell ref="B181:D181"/>
    <mergeCell ref="E181:G181"/>
    <mergeCell ref="B178:D178"/>
    <mergeCell ref="E178:G178"/>
    <mergeCell ref="B179:D179"/>
    <mergeCell ref="E179:G179"/>
    <mergeCell ref="B184:D184"/>
    <mergeCell ref="E184:G184"/>
    <mergeCell ref="B185:D185"/>
    <mergeCell ref="E185:G185"/>
    <mergeCell ref="B182:D182"/>
    <mergeCell ref="E182:G182"/>
    <mergeCell ref="B183:D183"/>
    <mergeCell ref="E183:G183"/>
    <mergeCell ref="B188:D188"/>
    <mergeCell ref="E188:G188"/>
    <mergeCell ref="B189:D189"/>
    <mergeCell ref="E189:G189"/>
    <mergeCell ref="B186:D186"/>
    <mergeCell ref="E186:G186"/>
    <mergeCell ref="B187:D187"/>
    <mergeCell ref="E187:G187"/>
    <mergeCell ref="B192:D192"/>
    <mergeCell ref="E192:G192"/>
    <mergeCell ref="B193:D193"/>
    <mergeCell ref="E193:G193"/>
    <mergeCell ref="B190:D190"/>
    <mergeCell ref="E190:G190"/>
    <mergeCell ref="B191:D191"/>
    <mergeCell ref="E191:G191"/>
    <mergeCell ref="B196:D196"/>
    <mergeCell ref="E196:G196"/>
    <mergeCell ref="B197:D197"/>
    <mergeCell ref="E197:G197"/>
    <mergeCell ref="B194:D194"/>
    <mergeCell ref="E194:G194"/>
    <mergeCell ref="B195:D195"/>
    <mergeCell ref="E195:G195"/>
    <mergeCell ref="B200:D200"/>
    <mergeCell ref="E200:G200"/>
    <mergeCell ref="B201:D201"/>
    <mergeCell ref="E201:G201"/>
    <mergeCell ref="B198:D198"/>
    <mergeCell ref="E198:G198"/>
    <mergeCell ref="B199:D199"/>
    <mergeCell ref="E199:G199"/>
    <mergeCell ref="B204:D204"/>
    <mergeCell ref="E204:G204"/>
    <mergeCell ref="B205:D205"/>
    <mergeCell ref="E205:G205"/>
    <mergeCell ref="B202:D202"/>
    <mergeCell ref="E202:G202"/>
    <mergeCell ref="B203:D203"/>
    <mergeCell ref="E203:G203"/>
    <mergeCell ref="B206:D206"/>
    <mergeCell ref="E206:G206"/>
    <mergeCell ref="B207:D207"/>
    <mergeCell ref="E207:G207"/>
    <mergeCell ref="B218:D218"/>
    <mergeCell ref="E218:G218"/>
    <mergeCell ref="B210:D210"/>
    <mergeCell ref="E210:G210"/>
    <mergeCell ref="B211:D211"/>
    <mergeCell ref="E211:G211"/>
    <mergeCell ref="B208:D208"/>
    <mergeCell ref="E208:G208"/>
    <mergeCell ref="B209:D209"/>
    <mergeCell ref="E209:G209"/>
    <mergeCell ref="B214:D214"/>
    <mergeCell ref="E214:G214"/>
    <mergeCell ref="B215:D215"/>
    <mergeCell ref="E215:G215"/>
    <mergeCell ref="B212:D212"/>
    <mergeCell ref="E212:G212"/>
    <mergeCell ref="B213:D213"/>
    <mergeCell ref="E213:G213"/>
    <mergeCell ref="B220:D220"/>
    <mergeCell ref="E220:G220"/>
    <mergeCell ref="B221:D221"/>
    <mergeCell ref="E221:G221"/>
    <mergeCell ref="B216:D216"/>
    <mergeCell ref="E216:G216"/>
    <mergeCell ref="B217:D217"/>
    <mergeCell ref="E217:G217"/>
    <mergeCell ref="B219:D219"/>
    <mergeCell ref="E219:G219"/>
    <mergeCell ref="B226:D226"/>
    <mergeCell ref="E226:G226"/>
    <mergeCell ref="B227:D227"/>
    <mergeCell ref="E227:G227"/>
    <mergeCell ref="B222:D222"/>
    <mergeCell ref="E222:G222"/>
    <mergeCell ref="B225:D225"/>
    <mergeCell ref="E225:G225"/>
    <mergeCell ref="B223:D223"/>
    <mergeCell ref="E223:G223"/>
    <mergeCell ref="B230:D230"/>
    <mergeCell ref="E230:G230"/>
    <mergeCell ref="B231:D231"/>
    <mergeCell ref="E231:G231"/>
    <mergeCell ref="B228:D228"/>
    <mergeCell ref="E228:G228"/>
    <mergeCell ref="B229:D229"/>
    <mergeCell ref="E229:G229"/>
    <mergeCell ref="B234:D234"/>
    <mergeCell ref="E234:G234"/>
    <mergeCell ref="B235:D235"/>
    <mergeCell ref="E235:G235"/>
    <mergeCell ref="B232:D232"/>
    <mergeCell ref="E232:G232"/>
    <mergeCell ref="B233:D233"/>
    <mergeCell ref="E233:G233"/>
    <mergeCell ref="B238:D238"/>
    <mergeCell ref="E238:G238"/>
    <mergeCell ref="B239:D239"/>
    <mergeCell ref="E239:G239"/>
    <mergeCell ref="B236:D236"/>
    <mergeCell ref="E236:G236"/>
    <mergeCell ref="B237:D237"/>
    <mergeCell ref="E237:G237"/>
    <mergeCell ref="B242:D242"/>
    <mergeCell ref="E242:G242"/>
    <mergeCell ref="B240:D240"/>
    <mergeCell ref="E240:G240"/>
    <mergeCell ref="B241:D241"/>
    <mergeCell ref="E241:G241"/>
    <mergeCell ref="B245:D245"/>
    <mergeCell ref="E245:G245"/>
    <mergeCell ref="B247:D247"/>
    <mergeCell ref="E247:G247"/>
    <mergeCell ref="B243:D243"/>
    <mergeCell ref="E243:G243"/>
    <mergeCell ref="B244:D244"/>
    <mergeCell ref="E244:G244"/>
    <mergeCell ref="B250:D250"/>
    <mergeCell ref="E250:G250"/>
    <mergeCell ref="B248:D248"/>
    <mergeCell ref="E248:G248"/>
    <mergeCell ref="B249:D249"/>
    <mergeCell ref="E249:G249"/>
    <mergeCell ref="B255:D255"/>
    <mergeCell ref="E255:G255"/>
    <mergeCell ref="B256:D256"/>
    <mergeCell ref="E256:G256"/>
    <mergeCell ref="B252:D252"/>
    <mergeCell ref="E252:G252"/>
    <mergeCell ref="B254:D254"/>
    <mergeCell ref="E254:G254"/>
    <mergeCell ref="B260:D260"/>
    <mergeCell ref="E260:G260"/>
    <mergeCell ref="B261:D261"/>
    <mergeCell ref="E261:G261"/>
    <mergeCell ref="B258:D258"/>
    <mergeCell ref="E258:G258"/>
    <mergeCell ref="B259:D259"/>
    <mergeCell ref="E259:G259"/>
    <mergeCell ref="B264:D264"/>
    <mergeCell ref="E264:G264"/>
    <mergeCell ref="B265:D265"/>
    <mergeCell ref="E265:G265"/>
    <mergeCell ref="B262:D262"/>
    <mergeCell ref="E262:G262"/>
    <mergeCell ref="B263:D263"/>
    <mergeCell ref="E263:G263"/>
    <mergeCell ref="B268:D268"/>
    <mergeCell ref="E268:G268"/>
    <mergeCell ref="B269:D269"/>
    <mergeCell ref="E269:G269"/>
    <mergeCell ref="B266:D266"/>
    <mergeCell ref="E266:G266"/>
    <mergeCell ref="B267:D267"/>
    <mergeCell ref="E267:G267"/>
    <mergeCell ref="B272:D272"/>
    <mergeCell ref="E272:G272"/>
    <mergeCell ref="B273:D273"/>
    <mergeCell ref="E273:G273"/>
    <mergeCell ref="B270:D270"/>
    <mergeCell ref="E270:G270"/>
    <mergeCell ref="B271:D271"/>
    <mergeCell ref="E271:G271"/>
    <mergeCell ref="B276:D276"/>
    <mergeCell ref="E276:G276"/>
    <mergeCell ref="B277:D277"/>
    <mergeCell ref="E277:G277"/>
    <mergeCell ref="B274:D274"/>
    <mergeCell ref="E274:G274"/>
    <mergeCell ref="B275:D275"/>
    <mergeCell ref="E275:G275"/>
    <mergeCell ref="B280:D280"/>
    <mergeCell ref="E280:G280"/>
    <mergeCell ref="B281:D281"/>
    <mergeCell ref="E281:G281"/>
    <mergeCell ref="B278:D278"/>
    <mergeCell ref="E278:G278"/>
    <mergeCell ref="B279:D279"/>
    <mergeCell ref="E279:G279"/>
    <mergeCell ref="B284:D284"/>
    <mergeCell ref="E284:G284"/>
    <mergeCell ref="B285:D285"/>
    <mergeCell ref="E285:G285"/>
    <mergeCell ref="B282:D282"/>
    <mergeCell ref="E282:G282"/>
    <mergeCell ref="B283:D283"/>
    <mergeCell ref="E283:G283"/>
    <mergeCell ref="B288:D288"/>
    <mergeCell ref="E288:G288"/>
    <mergeCell ref="B289:D289"/>
    <mergeCell ref="E289:G289"/>
    <mergeCell ref="B286:D286"/>
    <mergeCell ref="E286:G286"/>
    <mergeCell ref="B287:D287"/>
    <mergeCell ref="E287:G287"/>
    <mergeCell ref="B292:D292"/>
    <mergeCell ref="E292:G292"/>
    <mergeCell ref="B293:D293"/>
    <mergeCell ref="E293:G293"/>
    <mergeCell ref="B290:D290"/>
    <mergeCell ref="E290:G290"/>
    <mergeCell ref="B291:D291"/>
    <mergeCell ref="E291:G291"/>
    <mergeCell ref="B296:D296"/>
    <mergeCell ref="E296:G296"/>
    <mergeCell ref="B297:D297"/>
    <mergeCell ref="E297:G297"/>
    <mergeCell ref="B294:D294"/>
    <mergeCell ref="E294:G294"/>
    <mergeCell ref="B295:D295"/>
    <mergeCell ref="E295:G295"/>
    <mergeCell ref="B300:D300"/>
    <mergeCell ref="E300:G300"/>
    <mergeCell ref="B301:D301"/>
    <mergeCell ref="E301:G301"/>
    <mergeCell ref="B298:D298"/>
    <mergeCell ref="E298:G298"/>
    <mergeCell ref="B299:D299"/>
    <mergeCell ref="E299:G299"/>
    <mergeCell ref="B304:D304"/>
    <mergeCell ref="E304:G304"/>
    <mergeCell ref="B305:D305"/>
    <mergeCell ref="E305:G305"/>
    <mergeCell ref="B302:D302"/>
    <mergeCell ref="E302:G302"/>
    <mergeCell ref="B303:D303"/>
    <mergeCell ref="E303:G303"/>
    <mergeCell ref="B308:D308"/>
    <mergeCell ref="E308:G308"/>
    <mergeCell ref="B309:D309"/>
    <mergeCell ref="E309:G309"/>
    <mergeCell ref="B306:D306"/>
    <mergeCell ref="E306:G306"/>
    <mergeCell ref="B307:D307"/>
    <mergeCell ref="E307:G307"/>
    <mergeCell ref="B311:D311"/>
    <mergeCell ref="E311:G311"/>
    <mergeCell ref="B312:D312"/>
    <mergeCell ref="E312:G312"/>
    <mergeCell ref="B317:D317"/>
    <mergeCell ref="E317:G317"/>
    <mergeCell ref="B319:D319"/>
    <mergeCell ref="E319:G319"/>
    <mergeCell ref="B315:D315"/>
    <mergeCell ref="E315:G315"/>
    <mergeCell ref="B316:D316"/>
    <mergeCell ref="E316:G316"/>
    <mergeCell ref="B322:D322"/>
    <mergeCell ref="E322:G322"/>
    <mergeCell ref="B323:D323"/>
    <mergeCell ref="E323:G323"/>
    <mergeCell ref="B320:D320"/>
    <mergeCell ref="E320:G320"/>
    <mergeCell ref="B321:D321"/>
    <mergeCell ref="E321:G321"/>
    <mergeCell ref="B326:D326"/>
    <mergeCell ref="E326:G326"/>
    <mergeCell ref="B327:D327"/>
    <mergeCell ref="E327:G327"/>
    <mergeCell ref="B324:D324"/>
    <mergeCell ref="E324:G324"/>
    <mergeCell ref="B325:D325"/>
    <mergeCell ref="E325:G325"/>
    <mergeCell ref="B329:D329"/>
    <mergeCell ref="E329:G329"/>
    <mergeCell ref="B330:D330"/>
    <mergeCell ref="E330:G330"/>
    <mergeCell ref="B328:D328"/>
    <mergeCell ref="E328:G328"/>
    <mergeCell ref="B333:D333"/>
    <mergeCell ref="E333:G333"/>
    <mergeCell ref="B334:D334"/>
    <mergeCell ref="E334:G334"/>
    <mergeCell ref="B331:D331"/>
    <mergeCell ref="E331:G331"/>
    <mergeCell ref="B332:D332"/>
    <mergeCell ref="E332:G332"/>
    <mergeCell ref="B338:D338"/>
    <mergeCell ref="E338:G338"/>
    <mergeCell ref="B339:D339"/>
    <mergeCell ref="E339:G339"/>
    <mergeCell ref="B335:D335"/>
    <mergeCell ref="E335:G335"/>
    <mergeCell ref="B336:D336"/>
    <mergeCell ref="E336:G336"/>
    <mergeCell ref="B342:D342"/>
    <mergeCell ref="E342:G342"/>
    <mergeCell ref="B343:D343"/>
    <mergeCell ref="E343:G343"/>
    <mergeCell ref="B340:D340"/>
    <mergeCell ref="E340:G340"/>
    <mergeCell ref="B341:D341"/>
    <mergeCell ref="E341:G341"/>
    <mergeCell ref="B346:D346"/>
    <mergeCell ref="E346:G346"/>
    <mergeCell ref="B347:D347"/>
    <mergeCell ref="E347:G347"/>
    <mergeCell ref="B344:D344"/>
    <mergeCell ref="E344:G344"/>
    <mergeCell ref="B345:D345"/>
    <mergeCell ref="E345:G345"/>
    <mergeCell ref="B350:D350"/>
    <mergeCell ref="E350:G350"/>
    <mergeCell ref="B351:D351"/>
    <mergeCell ref="E351:G351"/>
    <mergeCell ref="B348:D348"/>
    <mergeCell ref="E348:G348"/>
    <mergeCell ref="B349:D349"/>
    <mergeCell ref="E349:G349"/>
    <mergeCell ref="B355:D355"/>
    <mergeCell ref="E355:G355"/>
    <mergeCell ref="B356:D356"/>
    <mergeCell ref="E356:G356"/>
    <mergeCell ref="B352:D352"/>
    <mergeCell ref="E352:G352"/>
    <mergeCell ref="B354:D354"/>
    <mergeCell ref="E354:G354"/>
    <mergeCell ref="B353:D353"/>
    <mergeCell ref="E353:G353"/>
    <mergeCell ref="B360:D360"/>
    <mergeCell ref="E360:G360"/>
    <mergeCell ref="B361:D361"/>
    <mergeCell ref="E361:G361"/>
    <mergeCell ref="B357:D357"/>
    <mergeCell ref="E357:G357"/>
    <mergeCell ref="B358:D358"/>
    <mergeCell ref="E358:G358"/>
    <mergeCell ref="B359:D359"/>
    <mergeCell ref="E359:G359"/>
    <mergeCell ref="B364:D364"/>
    <mergeCell ref="E364:G364"/>
    <mergeCell ref="B365:D365"/>
    <mergeCell ref="E365:G365"/>
    <mergeCell ref="B362:D362"/>
    <mergeCell ref="E362:G362"/>
    <mergeCell ref="B363:D363"/>
    <mergeCell ref="E363:G363"/>
    <mergeCell ref="B368:D368"/>
    <mergeCell ref="E368:G368"/>
    <mergeCell ref="B373:D373"/>
    <mergeCell ref="E373:G373"/>
    <mergeCell ref="B366:D366"/>
    <mergeCell ref="E366:G366"/>
    <mergeCell ref="B367:D367"/>
    <mergeCell ref="E367:G367"/>
    <mergeCell ref="B369:D369"/>
    <mergeCell ref="E369:G369"/>
    <mergeCell ref="B376:D376"/>
    <mergeCell ref="E376:G376"/>
    <mergeCell ref="B377:D377"/>
    <mergeCell ref="E377:G377"/>
    <mergeCell ref="B374:D374"/>
    <mergeCell ref="E374:G374"/>
    <mergeCell ref="B375:D375"/>
    <mergeCell ref="E375:G375"/>
    <mergeCell ref="B380:D380"/>
    <mergeCell ref="E380:G380"/>
    <mergeCell ref="B384:F384"/>
    <mergeCell ref="B378:D378"/>
    <mergeCell ref="E378:G378"/>
    <mergeCell ref="B379:D379"/>
    <mergeCell ref="E379:G379"/>
    <mergeCell ref="B18:D18"/>
    <mergeCell ref="E18:G18"/>
    <mergeCell ref="B19:D19"/>
    <mergeCell ref="E19:G19"/>
    <mergeCell ref="B48:D48"/>
    <mergeCell ref="E48:G48"/>
    <mergeCell ref="B45:D45"/>
    <mergeCell ref="E45:G45"/>
    <mergeCell ref="B46:D46"/>
    <mergeCell ref="E46:G46"/>
    <mergeCell ref="B20:D20"/>
    <mergeCell ref="E20:G20"/>
    <mergeCell ref="B27:D27"/>
    <mergeCell ref="E27:G27"/>
    <mergeCell ref="B47:D47"/>
    <mergeCell ref="E47:G47"/>
    <mergeCell ref="B41:D41"/>
    <mergeCell ref="E41:G41"/>
    <mergeCell ref="B42:D42"/>
    <mergeCell ref="E42:G42"/>
    <mergeCell ref="B50:D50"/>
    <mergeCell ref="E50:G50"/>
    <mergeCell ref="B53:D53"/>
    <mergeCell ref="E53:G53"/>
    <mergeCell ref="B54:D54"/>
    <mergeCell ref="E54:G54"/>
    <mergeCell ref="B51:D51"/>
    <mergeCell ref="E51:G51"/>
    <mergeCell ref="B52:D52"/>
    <mergeCell ref="E52:G52"/>
    <mergeCell ref="B81:D81"/>
    <mergeCell ref="E81:G81"/>
    <mergeCell ref="B87:D87"/>
    <mergeCell ref="E87:G87"/>
    <mergeCell ref="B123:D123"/>
    <mergeCell ref="E123:G123"/>
    <mergeCell ref="B122:D122"/>
    <mergeCell ref="E122:G122"/>
    <mergeCell ref="B118:D118"/>
    <mergeCell ref="E118:G118"/>
    <mergeCell ref="B145:D145"/>
    <mergeCell ref="E145:G145"/>
    <mergeCell ref="B146:D146"/>
    <mergeCell ref="E146:G146"/>
    <mergeCell ref="B148:D148"/>
    <mergeCell ref="E148:G148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B155:D155"/>
    <mergeCell ref="E155:G155"/>
    <mergeCell ref="B156:D156"/>
    <mergeCell ref="E156:G156"/>
    <mergeCell ref="B157:D157"/>
    <mergeCell ref="E157:G157"/>
    <mergeCell ref="B158:D158"/>
    <mergeCell ref="E158:G158"/>
    <mergeCell ref="B177:D177"/>
    <mergeCell ref="E177:G177"/>
    <mergeCell ref="B166:D166"/>
    <mergeCell ref="E166:G166"/>
    <mergeCell ref="B167:D167"/>
    <mergeCell ref="E167:G167"/>
    <mergeCell ref="B176:D176"/>
    <mergeCell ref="E176:G176"/>
    <mergeCell ref="B174:D174"/>
    <mergeCell ref="E174:G174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 r:id="rId1"/>
  <headerFooter alignWithMargins="0">
    <oddHeader>&amp;RZałącznik nr 3 do sprawozdania z wykonania budżetu Gminy  za I półrocze roku 2009 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54" t="s">
        <v>645</v>
      </c>
      <c r="C1" s="55"/>
      <c r="D1" s="60"/>
      <c r="E1" s="60"/>
    </row>
    <row r="2" spans="2:5" ht="12.75">
      <c r="B2" s="54" t="s">
        <v>646</v>
      </c>
      <c r="C2" s="55"/>
      <c r="D2" s="60"/>
      <c r="E2" s="60"/>
    </row>
    <row r="3" spans="2:5" ht="12.75">
      <c r="B3" s="56"/>
      <c r="C3" s="56"/>
      <c r="D3" s="61"/>
      <c r="E3" s="61"/>
    </row>
    <row r="4" spans="2:5" ht="51">
      <c r="B4" s="57" t="s">
        <v>647</v>
      </c>
      <c r="C4" s="56"/>
      <c r="D4" s="61"/>
      <c r="E4" s="61"/>
    </row>
    <row r="5" spans="2:5" ht="12.75">
      <c r="B5" s="56"/>
      <c r="C5" s="56"/>
      <c r="D5" s="61"/>
      <c r="E5" s="61"/>
    </row>
    <row r="6" spans="2:5" ht="25.5">
      <c r="B6" s="54" t="s">
        <v>648</v>
      </c>
      <c r="C6" s="55"/>
      <c r="D6" s="60"/>
      <c r="E6" s="62" t="s">
        <v>649</v>
      </c>
    </row>
    <row r="7" spans="2:5" ht="13.5" thickBot="1">
      <c r="B7" s="56"/>
      <c r="C7" s="56"/>
      <c r="D7" s="61"/>
      <c r="E7" s="61"/>
    </row>
    <row r="8" spans="2:5" ht="39" thickBot="1">
      <c r="B8" s="58" t="s">
        <v>650</v>
      </c>
      <c r="C8" s="59"/>
      <c r="D8" s="63"/>
      <c r="E8" s="64">
        <v>32</v>
      </c>
    </row>
    <row r="9" spans="2:5" ht="12.75">
      <c r="B9" s="56"/>
      <c r="C9" s="56"/>
      <c r="D9" s="61"/>
      <c r="E9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</cp:lastModifiedBy>
  <cp:lastPrinted>2009-08-17T10:57:30Z</cp:lastPrinted>
  <dcterms:created xsi:type="dcterms:W3CDTF">2007-08-28T00:13:44Z</dcterms:created>
  <dcterms:modified xsi:type="dcterms:W3CDTF">2009-08-21T12:51:19Z</dcterms:modified>
  <cp:category/>
  <cp:version/>
  <cp:contentType/>
  <cp:contentStatus/>
  <cp:revision>1</cp:revision>
</cp:coreProperties>
</file>