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<sst xmlns="http://schemas.openxmlformats.org/spreadsheetml/2006/main" count="773" uniqueCount="253">
  <si>
    <t>Klasyfikacja budżetowa</t>
  </si>
  <si>
    <t>Wyszczególnienie</t>
  </si>
  <si>
    <t>Plan po zmianach na 2007 rok</t>
  </si>
  <si>
    <t>% 7:6</t>
  </si>
  <si>
    <t>Dz.</t>
  </si>
  <si>
    <t>Rozdz.</t>
  </si>
  <si>
    <t>§</t>
  </si>
  <si>
    <t>010</t>
  </si>
  <si>
    <t>ROLNICTWO I  ŁOWIECTWO</t>
  </si>
  <si>
    <t>-</t>
  </si>
  <si>
    <t>Pozostała działalność</t>
  </si>
  <si>
    <t>020</t>
  </si>
  <si>
    <t>LEŚNICTWO</t>
  </si>
  <si>
    <t>02001</t>
  </si>
  <si>
    <t>Gospodarka leśna</t>
  </si>
  <si>
    <t>600</t>
  </si>
  <si>
    <t>TRANSPORT I ŁĄCZNOŚĆ</t>
  </si>
  <si>
    <t>60016</t>
  </si>
  <si>
    <t>Drogi publiczne gminne</t>
  </si>
  <si>
    <t>Pozostałe odsetki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</si>
  <si>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</si>
  <si>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</si>
  <si>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</si>
  <si>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</si>
  <si>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</si>
  <si>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</si>
  <si>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</si>
  <si>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 xml:space="preserve">Gospodarka gruntami i nieruchomościami </t>
  </si>
  <si>
    <t>70095</t>
  </si>
  <si>
    <t>710</t>
  </si>
  <si>
    <t>DZIAŁALNOŚĆ USŁUGOWA</t>
  </si>
  <si>
    <t>71035</t>
  </si>
  <si>
    <t>750</t>
  </si>
  <si>
    <t>ADMINISTRACJA PUBLICZNA</t>
  </si>
  <si>
    <t>75011</t>
  </si>
  <si>
    <t>Urzędy wojewódzkie</t>
  </si>
  <si>
    <t>75023</t>
  </si>
  <si>
    <t>Urzędy gmin (miast i  miast na prawach powiatu)</t>
  </si>
  <si>
    <t>751</t>
  </si>
  <si>
    <t>URZĘDY NACZELNYCH ORGANÓW WŁADZY PAŃSTWOWEJ, KONTROLI I OCHRONY PRAWA ORAZ SĄDOWNICTWA</t>
  </si>
  <si>
    <t>75101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</si>
  <si>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</si>
  <si>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</si>
  <si>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</si>
  <si>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</si>
  <si>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</si>
  <si>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</si>
  <si>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</si>
  <si>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</si>
  <si>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</si>
  <si>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</si>
  <si>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75647</t>
  </si>
  <si>
    <t xml:space="preserve">Pobór podatków, opłat i nieopodatkowanych należności budżetowych </t>
  </si>
  <si>
    <t>801</t>
  </si>
  <si>
    <t>OŚWIATA I WYCHOWANIE</t>
  </si>
  <si>
    <t>80101</t>
  </si>
  <si>
    <t>Szkoły podstawowe</t>
  </si>
  <si>
    <t>80104</t>
  </si>
  <si>
    <t>Przedszkola</t>
  </si>
  <si>
    <t>80110</t>
  </si>
  <si>
    <t>Gimnazja</t>
  </si>
  <si>
    <t>852</t>
  </si>
  <si>
    <t>POMOC SPOŁECZNA</t>
  </si>
  <si>
    <t>85212</t>
  </si>
  <si>
    <t>Świadczenia rodzinne, zaliczka alimentacyjna oraz składki na ubezpieczenie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</si>
  <si>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</si>
  <si>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</si>
  <si>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</si>
  <si>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ubezpieczenie emerytalne i rentowe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</si>
  <si>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</si>
  <si>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</si>
  <si>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</si>
  <si>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</si>
  <si>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</si>
  <si>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</si>
  <si>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</si>
  <si>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</si>
  <si>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</si>
  <si>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90002</t>
  </si>
  <si>
    <t>Gospodarka odpadami</t>
  </si>
  <si>
    <t>926</t>
  </si>
  <si>
    <t>KULTURA FIZYCZNA I SPORT</t>
  </si>
  <si>
    <t>92601</t>
  </si>
  <si>
    <t>Obiekty sportowe</t>
  </si>
  <si>
    <t>RAZEM</t>
  </si>
  <si>
    <t>01030</t>
  </si>
  <si>
    <t>Izby rolnicze</t>
  </si>
  <si>
    <t>2850</t>
  </si>
  <si>
    <t>Wpłaty gmin na rzecz izb rolniczych w wysokości 2% uzyskanych wpływów z podatku rolnego</t>
  </si>
  <si>
    <t>4210</t>
  </si>
  <si>
    <t>Zakup materiałów i wyposażenia</t>
  </si>
  <si>
    <t>500</t>
  </si>
  <si>
    <t>HANDEL</t>
  </si>
  <si>
    <t>50095</t>
  </si>
  <si>
    <t>4260</t>
  </si>
  <si>
    <t>Zakup energii</t>
  </si>
  <si>
    <t>4300</t>
  </si>
  <si>
    <t>Zakup usług pozostałych</t>
  </si>
  <si>
    <t>Udział %     w wydatkach ogółem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</si>
  <si>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</si>
  <si>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</si>
  <si>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</si>
  <si>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</si>
  <si>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</si>
  <si>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</si>
  <si>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</si>
  <si>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</si>
  <si>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</si>
  <si>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</si>
  <si>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4270</t>
  </si>
  <si>
    <t>Zakup usług remontowych</t>
  </si>
  <si>
    <t>4280</t>
  </si>
  <si>
    <t>Zakup usług zdrowotnych</t>
  </si>
  <si>
    <t>4430</t>
  </si>
  <si>
    <t>Różne opłaty i składki</t>
  </si>
  <si>
    <t>4750</t>
  </si>
  <si>
    <t>Zakup akcesoriów komputerowych, w tym programów i licencji</t>
  </si>
  <si>
    <t>6058</t>
  </si>
  <si>
    <t>Wydatki inwestycyjne jednostek budżetowych</t>
  </si>
  <si>
    <t>6059</t>
  </si>
  <si>
    <t>60078</t>
  </si>
  <si>
    <t>Usuwanie skutków klęsk żywiołowych</t>
  </si>
  <si>
    <t>4170</t>
  </si>
  <si>
    <t>Wynagrodzenia bezosobowe</t>
  </si>
  <si>
    <t>4390</t>
  </si>
  <si>
    <t>Zakup usług obejmujących wykonanie ekspertyz, analiz,opinii</t>
  </si>
  <si>
    <t>4520</t>
  </si>
  <si>
    <t>Opłaty na rzecz budzetów jednostek samorządu terytorialnego</t>
  </si>
  <si>
    <t>4590</t>
  </si>
  <si>
    <t>Kary i odszkodowania wypłacane na rzecz osób fizycznych</t>
  </si>
  <si>
    <t>4610</t>
  </si>
  <si>
    <t>70078</t>
  </si>
  <si>
    <t>71004</t>
  </si>
  <si>
    <t>Plany zagospodarowania przestrzennego</t>
  </si>
  <si>
    <t>Koszty postępowania sądowego i prokuratorskiego</t>
  </si>
  <si>
    <t>6050</t>
  </si>
  <si>
    <t>4740</t>
  </si>
  <si>
    <t>Zakup materiałów papierniczych do sprzętu drukarskiego                 i urządzeń kserograficznych</t>
  </si>
  <si>
    <t>75022</t>
  </si>
  <si>
    <t>Rady gmin (miast i  miast na prawach powiatu)</t>
  </si>
  <si>
    <t>3030</t>
  </si>
  <si>
    <t>Różne wydatki na rzecz osób fizycznych</t>
  </si>
  <si>
    <t>4410</t>
  </si>
  <si>
    <t>4420</t>
  </si>
  <si>
    <t>Podróżesłużbowe krajowe</t>
  </si>
  <si>
    <t>Podróże służbowe zagraniczne</t>
  </si>
  <si>
    <t>4140</t>
  </si>
  <si>
    <t>Wpłaty na Państwowy Fundusz Rehabilitacji Osób Niepełnospr.</t>
  </si>
  <si>
    <t>4350</t>
  </si>
  <si>
    <t>Zakup usług dostepu do sieci internet</t>
  </si>
  <si>
    <t>4360</t>
  </si>
  <si>
    <t>Opłaty z tytułu zakupu usług telekomunik. telefonii stacjonarnej</t>
  </si>
  <si>
    <t>Opłaty z tytułu zakupu usług telekomunik. telefonii komórkowej</t>
  </si>
  <si>
    <t>4370</t>
  </si>
  <si>
    <t>4440</t>
  </si>
  <si>
    <t>Odpisy na zakładowy fundusz świadczeń socjalnych</t>
  </si>
  <si>
    <t>4580</t>
  </si>
  <si>
    <t>4700</t>
  </si>
  <si>
    <t>Szkolenia pracowników nieb. członkami korpusu służby cywilnej</t>
  </si>
  <si>
    <t>6060</t>
  </si>
  <si>
    <t>Wydatki na zakupy  inwestycyjne jednostek budżetowych</t>
  </si>
  <si>
    <t>75075</t>
  </si>
  <si>
    <t>Promocja jednostek samorządu terytorialnego</t>
  </si>
  <si>
    <t>Urzędy nalczelnych organów władzy państwowej, kontroli                  i ochrony prawa</t>
  </si>
  <si>
    <t>75495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</si>
  <si>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</si>
  <si>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</si>
  <si>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</si>
  <si>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</si>
  <si>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</si>
  <si>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j.s.t</t>
  </si>
  <si>
    <t>8070</t>
  </si>
  <si>
    <t>Odsetki i dyskonto od krajowych skarbowych papierów wartościowych oraz krajowych pożyczek i kredytów</t>
  </si>
  <si>
    <t>4240</t>
  </si>
  <si>
    <t>Zakup pomocy naukowych, dydaktycznych i książek</t>
  </si>
  <si>
    <t>Wydatki  inwestycyjne jednostek budżetowych</t>
  </si>
  <si>
    <t>80103</t>
  </si>
  <si>
    <t>Oddziały przedszkolne w szkołach podstawowych</t>
  </si>
  <si>
    <t>2580</t>
  </si>
  <si>
    <t>Dotacja podmiotowa z budżetu dla jednostek niezaliczanych          do sektora finansów publicznych</t>
  </si>
  <si>
    <t>80146</t>
  </si>
  <si>
    <t>Dokształacanie i doskonalenie nauczycieli</t>
  </si>
  <si>
    <t>80195</t>
  </si>
  <si>
    <t>80113</t>
  </si>
  <si>
    <t>Dowożenie uczniów do szkół</t>
  </si>
  <si>
    <t>851</t>
  </si>
  <si>
    <t>OCHRONA ZDROWIA</t>
  </si>
  <si>
    <t>85154</t>
  </si>
  <si>
    <t>Przeciwdziałanie alkoholizmowi</t>
  </si>
  <si>
    <t>85153</t>
  </si>
  <si>
    <t>Zwalczanie narkomanii</t>
  </si>
  <si>
    <t>2480</t>
  </si>
  <si>
    <t>Dotacja podmiotowa z budżetu dla samorządowej instyt.kultury</t>
  </si>
  <si>
    <t>4600</t>
  </si>
  <si>
    <t>Kary i odszkodowania wypłacane na rzecz osób prawnych               i innych jednostek organizacyjnych</t>
  </si>
  <si>
    <t>3000</t>
  </si>
  <si>
    <t>Wpłaty jednostek na fundusz celowy</t>
  </si>
  <si>
    <t>3260</t>
  </si>
  <si>
    <t>Inne formy pomocy dla uczniów</t>
  </si>
  <si>
    <t>Wydatki  na zakupy inwestycyjne jednostek budżetowych</t>
  </si>
  <si>
    <t>3110</t>
  </si>
  <si>
    <t>Świadczenia społeczne</t>
  </si>
  <si>
    <t>4130</t>
  </si>
  <si>
    <t xml:space="preserve">Składki na ubezpieczenie zdrowotne </t>
  </si>
  <si>
    <t>85215</t>
  </si>
  <si>
    <t>Dodatki mieszkaniowe</t>
  </si>
  <si>
    <t>85401</t>
  </si>
  <si>
    <t>Świetlice szkolne</t>
  </si>
  <si>
    <t>3240</t>
  </si>
  <si>
    <t xml:space="preserve">Stypendia dla uczniów 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</si>
  <si>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</si>
  <si>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</si>
  <si>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</si>
  <si>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</si>
  <si>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</si>
  <si>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</si>
  <si>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</si>
  <si>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</si>
  <si>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</si>
  <si>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</si>
  <si>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</si>
  <si>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</si>
  <si>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</si>
  <si>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</si>
  <si>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Bibiolteki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</si>
  <si>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</si>
  <si>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</si>
  <si>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</si>
  <si>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</si>
  <si>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92695</t>
  </si>
  <si>
    <t>75095</t>
  </si>
  <si>
    <t xml:space="preserve">Sporzadziła: M.Wróbel </t>
  </si>
  <si>
    <r>
      <t xml:space="preserve">   </t>
    </r>
    <r>
      <rPr>
        <b/>
        <vertAlign val="superscript"/>
        <sz val="22"/>
        <rFont val="Times New Roman"/>
        <family val="1"/>
      </rPr>
      <t xml:space="preserve"> Wykonanie planu wydatków  Gminy Jedlina-Zdrój za rok  2007  </t>
    </r>
    <r>
      <rPr>
        <b/>
        <vertAlign val="superscript"/>
        <sz val="18"/>
        <rFont val="Times New Roman"/>
        <family val="1"/>
      </rPr>
      <t xml:space="preserve"> </t>
    </r>
  </si>
  <si>
    <t>Wykonanie za  rok 2006</t>
  </si>
  <si>
    <t>Wykonanie za  rok 2007</t>
  </si>
  <si>
    <t xml:space="preserve"> </t>
  </si>
  <si>
    <t>01095</t>
  </si>
  <si>
    <t>Podróże służbowe krajowe</t>
  </si>
  <si>
    <t>3040</t>
  </si>
  <si>
    <t>Nagrody o charakterze sczególnym niezaliczone do wynagrodzeń</t>
  </si>
  <si>
    <t>75108</t>
  </si>
  <si>
    <t>Wybory do Sejmu i Senatu</t>
  </si>
  <si>
    <t>75109</t>
  </si>
  <si>
    <t>Wybory do rad gmin, rad powiatów i sejmików województw,  wybory wójtów, burmistrzów i prezydentów miast oraz referenda gminne, powiatowe i wojewódzkie</t>
  </si>
  <si>
    <t>75405</t>
  </si>
  <si>
    <t>Komendy Powiatwe Policji</t>
  </si>
  <si>
    <t>4330</t>
  </si>
  <si>
    <t xml:space="preserve">Zakup usług przez jednostki samorządu terytorialnego od innych jednostek samorządu terytorialnego </t>
  </si>
  <si>
    <t>85278</t>
  </si>
  <si>
    <t>90078</t>
  </si>
  <si>
    <t>85149</t>
  </si>
  <si>
    <t>Programy polityki zdrowtnej</t>
  </si>
  <si>
    <t>85195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</si>
</sst>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</numFmts>
  <fonts count="9">
    <font>
      <sz val="10"/>
      <name val="Arial"/>
      <family val="2"/>
    </font>
    <font>
      <b/>
      <vertAlign val="superscript"/>
      <sz val="18"/>
      <name val="Times New Roman"/>
      <family val="1"/>
    </font>
    <font>
      <b/>
      <vertAlign val="superscript"/>
      <sz val="2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10" fontId="5" fillId="0" borderId="1" xfId="0" applyNumberFormat="1" applyFont="1" applyBorder="1" applyAlignment="1">
      <alignment horizontal="center" vertical="center"/>
    </xf>
    <xf numFmtId="10" fontId="5" fillId="0" borderId="2" xfId="17" applyNumberFormat="1" applyFont="1" applyFill="1" applyBorder="1" applyAlignment="1" applyProtection="1">
      <alignment horizontal="center" vertical="center"/>
      <protection/>
    </xf>
    <xf numFmtId="10" fontId="5" fillId="0" borderId="1" xfId="17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Border="1" applyAlignment="1">
      <alignment horizontal="center"/>
    </xf>
    <xf numFmtId="10" fontId="3" fillId="0" borderId="2" xfId="17" applyNumberFormat="1" applyFont="1" applyFill="1" applyBorder="1" applyAlignment="1" applyProtection="1">
      <alignment horizontal="center" vertical="center"/>
      <protection/>
    </xf>
    <xf numFmtId="10" fontId="3" fillId="0" borderId="1" xfId="17" applyNumberFormat="1" applyFont="1" applyFill="1" applyBorder="1" applyAlignment="1" applyProtection="1">
      <alignment horizontal="center" vertical="center"/>
      <protection/>
    </xf>
    <xf numFmtId="164" fontId="3" fillId="0" borderId="1" xfId="17" applyNumberFormat="1" applyFont="1" applyFill="1" applyBorder="1" applyAlignment="1" applyProtection="1">
      <alignment horizontal="center" vertical="center"/>
      <protection/>
    </xf>
    <xf numFmtId="164" fontId="3" fillId="0" borderId="2" xfId="17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>
      <alignment/>
    </xf>
    <xf numFmtId="164" fontId="6" fillId="0" borderId="3" xfId="0" applyNumberFormat="1" applyFont="1" applyBorder="1" applyAlignment="1">
      <alignment horizontal="center" vertical="center"/>
    </xf>
    <xf numFmtId="10" fontId="6" fillId="0" borderId="3" xfId="17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9" fontId="0" fillId="0" borderId="1" xfId="17" applyFill="1" applyBorder="1" applyAlignment="1" applyProtection="1">
      <alignment horizontal="center" vertical="center"/>
      <protection/>
    </xf>
    <xf numFmtId="9" fontId="0" fillId="0" borderId="2" xfId="17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/>
    </xf>
    <xf numFmtId="10" fontId="7" fillId="0" borderId="2" xfId="17" applyNumberFormat="1" applyFont="1" applyFill="1" applyBorder="1" applyAlignment="1" applyProtection="1">
      <alignment horizontal="center" vertical="center"/>
      <protection/>
    </xf>
    <xf numFmtId="10" fontId="3" fillId="0" borderId="4" xfId="17" applyNumberFormat="1" applyFont="1" applyFill="1" applyBorder="1" applyAlignment="1" applyProtection="1">
      <alignment horizontal="center" vertical="center"/>
      <protection/>
    </xf>
    <xf numFmtId="10" fontId="3" fillId="0" borderId="3" xfId="17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center"/>
    </xf>
    <xf numFmtId="10" fontId="3" fillId="2" borderId="2" xfId="17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top"/>
    </xf>
    <xf numFmtId="10" fontId="5" fillId="2" borderId="2" xfId="17" applyNumberFormat="1" applyFont="1" applyFill="1" applyBorder="1" applyAlignment="1" applyProtection="1">
      <alignment horizontal="center" vertical="center"/>
      <protection/>
    </xf>
    <xf numFmtId="10" fontId="5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0" fontId="3" fillId="3" borderId="2" xfId="17" applyNumberFormat="1" applyFont="1" applyFill="1" applyBorder="1" applyAlignment="1" applyProtection="1">
      <alignment horizontal="center" vertical="center"/>
      <protection/>
    </xf>
    <xf numFmtId="9" fontId="0" fillId="0" borderId="1" xfId="17" applyFont="1" applyBorder="1" applyAlignment="1">
      <alignment horizontal="center" vertical="center"/>
    </xf>
    <xf numFmtId="9" fontId="0" fillId="2" borderId="2" xfId="17" applyFill="1" applyBorder="1" applyAlignment="1" applyProtection="1">
      <alignment horizontal="center" vertical="center"/>
      <protection/>
    </xf>
    <xf numFmtId="2" fontId="3" fillId="0" borderId="1" xfId="0" applyNumberFormat="1" applyFont="1" applyBorder="1" applyAlignment="1">
      <alignment horizontal="center" vertical="center"/>
    </xf>
    <xf numFmtId="10" fontId="7" fillId="0" borderId="2" xfId="17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0" fontId="7" fillId="0" borderId="1" xfId="17" applyNumberFormat="1" applyFont="1" applyFill="1" applyBorder="1" applyAlignment="1" applyProtection="1">
      <alignment horizontal="center" vertical="center"/>
      <protection/>
    </xf>
    <xf numFmtId="10" fontId="3" fillId="0" borderId="5" xfId="17" applyNumberFormat="1" applyFont="1" applyFill="1" applyBorder="1" applyAlignment="1" applyProtection="1">
      <alignment horizontal="center" vertical="center"/>
      <protection/>
    </xf>
    <xf numFmtId="164" fontId="3" fillId="0" borderId="4" xfId="0" applyNumberFormat="1" applyFont="1" applyBorder="1" applyAlignment="1">
      <alignment horizontal="center" vertical="center"/>
    </xf>
    <xf numFmtId="10" fontId="7" fillId="0" borderId="5" xfId="17" applyNumberFormat="1" applyFont="1" applyFill="1" applyBorder="1" applyAlignment="1" applyProtection="1">
      <alignment horizontal="center" vertical="center"/>
      <protection/>
    </xf>
    <xf numFmtId="164" fontId="3" fillId="0" borderId="2" xfId="0" applyNumberFormat="1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0" fontId="3" fillId="0" borderId="6" xfId="17" applyNumberFormat="1" applyFont="1" applyFill="1" applyBorder="1" applyAlignment="1" applyProtection="1">
      <alignment horizontal="center" vertical="center"/>
      <protection/>
    </xf>
    <xf numFmtId="10" fontId="7" fillId="0" borderId="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left" vertical="justify"/>
    </xf>
    <xf numFmtId="0" fontId="3" fillId="0" borderId="8" xfId="0" applyFont="1" applyBorder="1" applyAlignment="1">
      <alignment horizontal="left" vertical="justify"/>
    </xf>
    <xf numFmtId="0" fontId="3" fillId="0" borderId="9" xfId="0" applyFont="1" applyBorder="1" applyAlignment="1">
      <alignment horizontal="left" vertical="justify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left" vertical="justify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distributed"/>
    </xf>
    <xf numFmtId="0" fontId="3" fillId="0" borderId="8" xfId="0" applyFont="1" applyBorder="1" applyAlignment="1">
      <alignment horizontal="left" vertical="distributed"/>
    </xf>
    <xf numFmtId="0" fontId="3" fillId="0" borderId="9" xfId="0" applyFont="1" applyBorder="1" applyAlignment="1">
      <alignment horizontal="left" vertical="distributed"/>
    </xf>
    <xf numFmtId="49" fontId="3" fillId="0" borderId="7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2" borderId="7" xfId="0" applyFont="1" applyFill="1" applyBorder="1" applyAlignment="1">
      <alignment horizontal="left" vertical="justify"/>
    </xf>
    <xf numFmtId="0" fontId="4" fillId="2" borderId="8" xfId="0" applyFont="1" applyFill="1" applyBorder="1" applyAlignment="1">
      <alignment horizontal="left" vertical="justify"/>
    </xf>
    <xf numFmtId="0" fontId="4" fillId="2" borderId="9" xfId="0" applyFont="1" applyFill="1" applyBorder="1" applyAlignment="1">
      <alignment horizontal="left" vertical="justify"/>
    </xf>
    <xf numFmtId="0" fontId="4" fillId="0" borderId="7" xfId="0" applyFont="1" applyBorder="1" applyAlignment="1">
      <alignment horizontal="left" vertical="distributed"/>
    </xf>
    <xf numFmtId="0" fontId="4" fillId="0" borderId="8" xfId="0" applyFont="1" applyBorder="1" applyAlignment="1">
      <alignment horizontal="left" vertical="distributed"/>
    </xf>
    <xf numFmtId="0" fontId="4" fillId="0" borderId="9" xfId="0" applyFont="1" applyBorder="1" applyAlignment="1">
      <alignment horizontal="left" vertical="distributed"/>
    </xf>
    <xf numFmtId="0" fontId="3" fillId="0" borderId="8" xfId="0" applyFont="1" applyBorder="1" applyAlignment="1">
      <alignment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justify"/>
    </xf>
    <xf numFmtId="0" fontId="4" fillId="0" borderId="8" xfId="0" applyFont="1" applyBorder="1" applyAlignment="1">
      <alignment horizontal="left" vertical="justify"/>
    </xf>
    <xf numFmtId="0" fontId="4" fillId="0" borderId="9" xfId="0" applyFont="1" applyBorder="1" applyAlignment="1">
      <alignment horizontal="left" vertical="justify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0" fillId="0" borderId="0" xfId="0" applyBorder="1" applyAlignment="1">
      <alignment/>
    </xf>
    <xf numFmtId="49" fontId="6" fillId="0" borderId="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404"/>
  <sheetViews>
    <sheetView tabSelected="1" workbookViewId="0" topLeftCell="C375">
      <selection activeCell="B397" sqref="B397:F397"/>
    </sheetView>
  </sheetViews>
  <sheetFormatPr defaultColWidth="9.140625" defaultRowHeight="12.75"/>
  <cols>
    <col min="1" max="1" width="5.140625" style="0" hidden="1" customWidth="1"/>
    <col min="2" max="2" width="4.8515625" style="0" customWidth="1"/>
    <col min="3" max="3" width="6.421875" style="0" customWidth="1"/>
    <col min="4" max="4" width="8.140625" style="0" customWidth="1"/>
    <col min="7" max="7" width="32.28125" style="0" customWidth="1"/>
    <col min="8" max="8" width="0" style="0" hidden="1" customWidth="1"/>
    <col min="9" max="9" width="14.57421875" style="0" customWidth="1"/>
    <col min="10" max="10" width="13.8515625" style="0" customWidth="1"/>
    <col min="11" max="11" width="14.28125" style="0" customWidth="1"/>
    <col min="12" max="12" width="9.28125" style="0" customWidth="1"/>
    <col min="13" max="13" width="9.7109375" style="0" customWidth="1"/>
    <col min="14" max="14" width="0" style="0" hidden="1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62" t="s">
        <v>232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14" ht="12.75" customHeight="1" hidden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2.75" customHeight="1" hidden="1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2:14" ht="12.75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2:14" ht="12.75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2:14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2:14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2:15" ht="46.5" customHeight="1">
      <c r="B12" s="63" t="s">
        <v>0</v>
      </c>
      <c r="C12" s="63"/>
      <c r="D12" s="63"/>
      <c r="E12" s="63" t="s">
        <v>1</v>
      </c>
      <c r="F12" s="63"/>
      <c r="G12" s="63"/>
      <c r="H12" s="33"/>
      <c r="I12" s="64" t="s">
        <v>233</v>
      </c>
      <c r="J12" s="66" t="s">
        <v>2</v>
      </c>
      <c r="K12" s="64" t="s">
        <v>234</v>
      </c>
      <c r="L12" s="67" t="s">
        <v>3</v>
      </c>
      <c r="M12" s="64" t="s">
        <v>98</v>
      </c>
      <c r="N12" s="34"/>
      <c r="O12" s="51"/>
    </row>
    <row r="13" spans="2:15" ht="12.75">
      <c r="B13" s="32" t="s">
        <v>4</v>
      </c>
      <c r="C13" s="32" t="s">
        <v>5</v>
      </c>
      <c r="D13" s="35" t="s">
        <v>6</v>
      </c>
      <c r="E13" s="63"/>
      <c r="F13" s="63"/>
      <c r="G13" s="63"/>
      <c r="H13" s="33"/>
      <c r="I13" s="65"/>
      <c r="J13" s="66"/>
      <c r="K13" s="65"/>
      <c r="L13" s="67"/>
      <c r="M13" s="65"/>
      <c r="N13" s="36"/>
      <c r="O13" s="51"/>
    </row>
    <row r="14" spans="2:13" ht="12.75">
      <c r="B14" s="1">
        <v>1</v>
      </c>
      <c r="C14" s="1">
        <v>2</v>
      </c>
      <c r="D14" s="1">
        <v>3</v>
      </c>
      <c r="E14" s="68">
        <v>4</v>
      </c>
      <c r="F14" s="68"/>
      <c r="G14" s="68"/>
      <c r="H14" s="1"/>
      <c r="I14" s="1">
        <v>5</v>
      </c>
      <c r="J14" s="1">
        <v>6</v>
      </c>
      <c r="K14" s="1">
        <v>7</v>
      </c>
      <c r="L14" s="2">
        <v>8</v>
      </c>
      <c r="M14" s="2">
        <v>9</v>
      </c>
    </row>
    <row r="15" spans="2:13" ht="12.75">
      <c r="B15" s="58" t="s">
        <v>7</v>
      </c>
      <c r="C15" s="58"/>
      <c r="D15" s="58"/>
      <c r="E15" s="59" t="s">
        <v>8</v>
      </c>
      <c r="F15" s="59"/>
      <c r="G15" s="59"/>
      <c r="H15" s="25"/>
      <c r="I15" s="26">
        <f>SUM(I16)</f>
        <v>55.3</v>
      </c>
      <c r="J15" s="26">
        <f>SUM(J18,J16)</f>
        <v>185.91</v>
      </c>
      <c r="K15" s="26">
        <f>SUM(K16,K18)</f>
        <v>177.98000000000002</v>
      </c>
      <c r="L15" s="31">
        <f>K15/J15</f>
        <v>0.9573449518584263</v>
      </c>
      <c r="M15" s="31">
        <f>K15/K393</f>
        <v>1.417795584674989E-05</v>
      </c>
    </row>
    <row r="16" spans="2:13" ht="12.75">
      <c r="B16" s="60" t="s">
        <v>85</v>
      </c>
      <c r="C16" s="60"/>
      <c r="D16" s="60"/>
      <c r="E16" s="61" t="s">
        <v>86</v>
      </c>
      <c r="F16" s="61"/>
      <c r="G16" s="61"/>
      <c r="H16" s="1"/>
      <c r="I16" s="3">
        <f>SUM(I17)</f>
        <v>55.3</v>
      </c>
      <c r="J16" s="3">
        <f>SUM(J17)</f>
        <v>88</v>
      </c>
      <c r="K16" s="3">
        <f>SUM(K17)</f>
        <v>80.08</v>
      </c>
      <c r="L16" s="4">
        <v>0</v>
      </c>
      <c r="M16" s="4">
        <f>K16/K393</f>
        <v>6.379203866770037E-06</v>
      </c>
    </row>
    <row r="17" spans="2:15" ht="36" customHeight="1">
      <c r="B17" s="52" t="s">
        <v>87</v>
      </c>
      <c r="C17" s="52"/>
      <c r="D17" s="52"/>
      <c r="E17" s="69" t="s">
        <v>88</v>
      </c>
      <c r="F17" s="70"/>
      <c r="G17" s="71"/>
      <c r="H17" s="5"/>
      <c r="I17" s="3">
        <v>55.3</v>
      </c>
      <c r="J17" s="3">
        <v>88</v>
      </c>
      <c r="K17" s="3">
        <v>80.08</v>
      </c>
      <c r="L17" s="6" t="s">
        <v>9</v>
      </c>
      <c r="M17" s="38" t="s">
        <v>9</v>
      </c>
      <c r="O17" t="s">
        <v>235</v>
      </c>
    </row>
    <row r="18" spans="2:13" ht="13.5" customHeight="1">
      <c r="B18" s="60" t="s">
        <v>236</v>
      </c>
      <c r="C18" s="60"/>
      <c r="D18" s="60"/>
      <c r="E18" s="61" t="s">
        <v>10</v>
      </c>
      <c r="F18" s="61"/>
      <c r="G18" s="61"/>
      <c r="H18" s="5"/>
      <c r="I18" s="40">
        <v>0</v>
      </c>
      <c r="J18" s="40">
        <v>97.91</v>
      </c>
      <c r="K18" s="40">
        <v>97.9</v>
      </c>
      <c r="L18" s="4">
        <f>K18/J18</f>
        <v>0.9998978653865797</v>
      </c>
      <c r="M18" s="41">
        <f>K18/K393</f>
        <v>7.798751979979852E-06</v>
      </c>
    </row>
    <row r="19" spans="2:13" ht="13.5" customHeight="1">
      <c r="B19" s="72" t="s">
        <v>113</v>
      </c>
      <c r="C19" s="75"/>
      <c r="D19" s="76"/>
      <c r="E19" s="53" t="s">
        <v>114</v>
      </c>
      <c r="F19" s="53"/>
      <c r="G19" s="53"/>
      <c r="H19" s="5"/>
      <c r="I19" s="40">
        <v>0</v>
      </c>
      <c r="J19" s="40">
        <v>96</v>
      </c>
      <c r="K19" s="40">
        <v>95.99</v>
      </c>
      <c r="L19" s="4">
        <f>K19/J19</f>
        <v>0.9998958333333333</v>
      </c>
      <c r="M19" s="41">
        <f>K19/K393</f>
        <v>7.646600639001695E-06</v>
      </c>
    </row>
    <row r="20" spans="2:13" ht="32.25" customHeight="1">
      <c r="B20" s="72" t="s">
        <v>136</v>
      </c>
      <c r="C20" s="73"/>
      <c r="D20" s="74"/>
      <c r="E20" s="69" t="s">
        <v>137</v>
      </c>
      <c r="F20" s="70"/>
      <c r="G20" s="71"/>
      <c r="H20" s="5"/>
      <c r="I20" s="40">
        <v>1.91</v>
      </c>
      <c r="J20" s="40">
        <v>1.91</v>
      </c>
      <c r="K20" s="42">
        <v>1.91</v>
      </c>
      <c r="L20" s="4">
        <f>K20/J20</f>
        <v>1</v>
      </c>
      <c r="M20" s="41">
        <f>K20/K393</f>
        <v>1.5215134097815647E-07</v>
      </c>
    </row>
    <row r="21" spans="2:13" ht="13.5" customHeight="1">
      <c r="B21" s="58" t="s">
        <v>11</v>
      </c>
      <c r="C21" s="58"/>
      <c r="D21" s="58"/>
      <c r="E21" s="59" t="s">
        <v>12</v>
      </c>
      <c r="F21" s="59"/>
      <c r="G21" s="59"/>
      <c r="H21" s="25"/>
      <c r="I21" s="26">
        <f>SUM(I22)</f>
        <v>9790.04</v>
      </c>
      <c r="J21" s="26">
        <f>SUM(J22)</f>
        <v>4000</v>
      </c>
      <c r="K21" s="26">
        <f>SUM(K22)</f>
        <v>3732.64</v>
      </c>
      <c r="L21" s="30">
        <f aca="true" t="shared" si="0" ref="L21:L64">K21/J21</f>
        <v>0.93316</v>
      </c>
      <c r="M21" s="31">
        <f>K21/K393</f>
        <v>0.00029734355046529107</v>
      </c>
    </row>
    <row r="22" spans="2:13" ht="13.5" customHeight="1">
      <c r="B22" s="60" t="s">
        <v>13</v>
      </c>
      <c r="C22" s="60"/>
      <c r="D22" s="60"/>
      <c r="E22" s="61" t="s">
        <v>14</v>
      </c>
      <c r="F22" s="61"/>
      <c r="G22" s="61"/>
      <c r="H22" s="1"/>
      <c r="I22" s="3">
        <f>SUM(I23:I31)</f>
        <v>9790.04</v>
      </c>
      <c r="J22" s="3">
        <f>SUM(J24:J29)</f>
        <v>4000</v>
      </c>
      <c r="K22" s="3">
        <f>SUM(K24:K29)</f>
        <v>3732.64</v>
      </c>
      <c r="L22" s="7">
        <f t="shared" si="0"/>
        <v>0.93316</v>
      </c>
      <c r="M22" s="7">
        <f>K22/K393</f>
        <v>0.00029734355046529107</v>
      </c>
    </row>
    <row r="23" spans="2:13" ht="13.5" customHeight="1">
      <c r="B23" s="72" t="s">
        <v>99</v>
      </c>
      <c r="C23" s="73"/>
      <c r="D23" s="74"/>
      <c r="E23" s="53" t="s">
        <v>100</v>
      </c>
      <c r="F23" s="53"/>
      <c r="G23" s="53"/>
      <c r="H23" s="1"/>
      <c r="I23" s="3">
        <v>303</v>
      </c>
      <c r="J23" s="3">
        <v>0</v>
      </c>
      <c r="K23" s="3">
        <v>0</v>
      </c>
      <c r="L23" s="7">
        <v>0</v>
      </c>
      <c r="M23" s="7">
        <v>0</v>
      </c>
    </row>
    <row r="24" spans="2:13" ht="13.5" customHeight="1">
      <c r="B24" s="52" t="s">
        <v>101</v>
      </c>
      <c r="C24" s="52"/>
      <c r="D24" s="52"/>
      <c r="E24" s="53" t="s">
        <v>102</v>
      </c>
      <c r="F24" s="53"/>
      <c r="G24" s="53"/>
      <c r="H24" s="5"/>
      <c r="I24" s="3">
        <v>5886.7</v>
      </c>
      <c r="J24" s="3">
        <v>0</v>
      </c>
      <c r="K24" s="3">
        <v>0</v>
      </c>
      <c r="L24" s="43">
        <v>0</v>
      </c>
      <c r="M24" s="7">
        <f>K24/K393</f>
        <v>0</v>
      </c>
    </row>
    <row r="25" spans="2:13" ht="13.5" customHeight="1">
      <c r="B25" s="52" t="s">
        <v>105</v>
      </c>
      <c r="C25" s="52"/>
      <c r="D25" s="52"/>
      <c r="E25" s="53" t="s">
        <v>106</v>
      </c>
      <c r="F25" s="53"/>
      <c r="G25" s="53"/>
      <c r="H25" s="5"/>
      <c r="I25" s="3">
        <v>1003.18</v>
      </c>
      <c r="J25" s="3">
        <v>0</v>
      </c>
      <c r="K25" s="3">
        <v>0</v>
      </c>
      <c r="L25" s="43">
        <v>0</v>
      </c>
      <c r="M25" s="7">
        <f>K25/K393</f>
        <v>0</v>
      </c>
    </row>
    <row r="26" spans="2:13" ht="13.5" customHeight="1">
      <c r="B26" s="52" t="s">
        <v>107</v>
      </c>
      <c r="C26" s="52"/>
      <c r="D26" s="52"/>
      <c r="E26" s="53" t="s">
        <v>108</v>
      </c>
      <c r="F26" s="53"/>
      <c r="G26" s="53"/>
      <c r="H26" s="5"/>
      <c r="I26" s="3">
        <v>142.97</v>
      </c>
      <c r="J26" s="3">
        <v>0</v>
      </c>
      <c r="K26" s="3">
        <v>0</v>
      </c>
      <c r="L26" s="43">
        <v>0</v>
      </c>
      <c r="M26" s="7">
        <f>K26/K393</f>
        <v>0</v>
      </c>
    </row>
    <row r="27" spans="2:13" ht="13.5" customHeight="1">
      <c r="B27" s="52" t="s">
        <v>89</v>
      </c>
      <c r="C27" s="52"/>
      <c r="D27" s="52"/>
      <c r="E27" s="53" t="s">
        <v>90</v>
      </c>
      <c r="F27" s="53"/>
      <c r="G27" s="53"/>
      <c r="H27" s="5"/>
      <c r="I27" s="3">
        <v>748.49</v>
      </c>
      <c r="J27" s="3">
        <v>4000</v>
      </c>
      <c r="K27" s="3">
        <v>3732.64</v>
      </c>
      <c r="L27" s="8">
        <f>K27/J27</f>
        <v>0.93316</v>
      </c>
      <c r="M27" s="7">
        <f>K27/K393</f>
        <v>0.00029734355046529107</v>
      </c>
    </row>
    <row r="28" spans="2:13" ht="12.75">
      <c r="B28" s="52" t="s">
        <v>111</v>
      </c>
      <c r="C28" s="52"/>
      <c r="D28" s="52"/>
      <c r="E28" s="53" t="s">
        <v>112</v>
      </c>
      <c r="F28" s="53"/>
      <c r="G28" s="53"/>
      <c r="H28" s="5"/>
      <c r="I28" s="3">
        <v>100</v>
      </c>
      <c r="J28" s="3">
        <v>0</v>
      </c>
      <c r="K28" s="3">
        <v>0</v>
      </c>
      <c r="L28" s="8">
        <v>0</v>
      </c>
      <c r="M28" s="8">
        <f>K28/K393</f>
        <v>0</v>
      </c>
    </row>
    <row r="29" spans="2:13" ht="12.75">
      <c r="B29" s="52" t="s">
        <v>96</v>
      </c>
      <c r="C29" s="52"/>
      <c r="D29" s="52"/>
      <c r="E29" s="53" t="s">
        <v>97</v>
      </c>
      <c r="F29" s="53"/>
      <c r="G29" s="53"/>
      <c r="H29" s="5"/>
      <c r="I29" s="3">
        <v>582.41</v>
      </c>
      <c r="J29" s="3">
        <v>0</v>
      </c>
      <c r="K29" s="3">
        <v>0</v>
      </c>
      <c r="L29" s="8">
        <v>0</v>
      </c>
      <c r="M29" s="8">
        <f>K29/K393</f>
        <v>0</v>
      </c>
    </row>
    <row r="30" spans="2:13" ht="12.75">
      <c r="B30" s="72" t="s">
        <v>156</v>
      </c>
      <c r="C30" s="73"/>
      <c r="D30" s="74"/>
      <c r="E30" s="53" t="s">
        <v>19</v>
      </c>
      <c r="F30" s="53"/>
      <c r="G30" s="53"/>
      <c r="H30" s="5"/>
      <c r="I30" s="3">
        <v>820.04</v>
      </c>
      <c r="J30" s="3">
        <v>0</v>
      </c>
      <c r="K30" s="3">
        <v>0</v>
      </c>
      <c r="L30" s="7">
        <v>0</v>
      </c>
      <c r="M30" s="7">
        <v>0</v>
      </c>
    </row>
    <row r="31" spans="2:13" ht="12.75">
      <c r="B31" s="72" t="s">
        <v>130</v>
      </c>
      <c r="C31" s="75"/>
      <c r="D31" s="76"/>
      <c r="E31" s="53" t="s">
        <v>134</v>
      </c>
      <c r="F31" s="53"/>
      <c r="G31" s="53"/>
      <c r="H31" s="5"/>
      <c r="I31" s="3">
        <v>203.25</v>
      </c>
      <c r="J31" s="3">
        <v>0</v>
      </c>
      <c r="K31" s="3">
        <v>0</v>
      </c>
      <c r="L31" s="7">
        <v>0</v>
      </c>
      <c r="M31" s="7">
        <v>0</v>
      </c>
    </row>
    <row r="32" spans="2:13" ht="12.75">
      <c r="B32" s="58" t="s">
        <v>91</v>
      </c>
      <c r="C32" s="58"/>
      <c r="D32" s="58"/>
      <c r="E32" s="59" t="s">
        <v>92</v>
      </c>
      <c r="F32" s="59"/>
      <c r="G32" s="59"/>
      <c r="H32" s="25"/>
      <c r="I32" s="26">
        <f>SUM(I33)</f>
        <v>1686.56</v>
      </c>
      <c r="J32" s="26">
        <f>SUM(J33)</f>
        <v>800</v>
      </c>
      <c r="K32" s="26">
        <f>SUM(K33)</f>
        <v>772.32</v>
      </c>
      <c r="L32" s="30">
        <f t="shared" si="0"/>
        <v>0.9654</v>
      </c>
      <c r="M32" s="31">
        <f>K32/K393</f>
        <v>6.152331081897895E-05</v>
      </c>
    </row>
    <row r="33" spans="2:13" ht="12.75">
      <c r="B33" s="60" t="s">
        <v>93</v>
      </c>
      <c r="C33" s="60"/>
      <c r="D33" s="60"/>
      <c r="E33" s="61" t="s">
        <v>10</v>
      </c>
      <c r="F33" s="61"/>
      <c r="G33" s="61"/>
      <c r="H33" s="1"/>
      <c r="I33" s="3">
        <f>SUM(I34:I36)</f>
        <v>1686.56</v>
      </c>
      <c r="J33" s="3">
        <f>SUM(J34:J36)</f>
        <v>800</v>
      </c>
      <c r="K33" s="3">
        <f>SUM(K34:K36)</f>
        <v>772.32</v>
      </c>
      <c r="L33" s="7">
        <f t="shared" si="0"/>
        <v>0.9654</v>
      </c>
      <c r="M33" s="7">
        <f>K33/K393</f>
        <v>6.152331081897895E-05</v>
      </c>
    </row>
    <row r="34" spans="2:13" ht="12.75">
      <c r="B34" s="52" t="s">
        <v>89</v>
      </c>
      <c r="C34" s="52"/>
      <c r="D34" s="52"/>
      <c r="E34" s="53" t="s">
        <v>90</v>
      </c>
      <c r="F34" s="53"/>
      <c r="G34" s="53"/>
      <c r="H34" s="5"/>
      <c r="I34" s="3">
        <v>0</v>
      </c>
      <c r="J34" s="3">
        <v>0</v>
      </c>
      <c r="K34" s="3">
        <v>0</v>
      </c>
      <c r="L34" s="8">
        <v>0</v>
      </c>
      <c r="M34" s="7">
        <f>K34/K393</f>
        <v>0</v>
      </c>
    </row>
    <row r="35" spans="2:13" ht="12.75">
      <c r="B35" s="52" t="s">
        <v>94</v>
      </c>
      <c r="C35" s="52"/>
      <c r="D35" s="52"/>
      <c r="E35" s="53" t="s">
        <v>95</v>
      </c>
      <c r="F35" s="53"/>
      <c r="G35" s="53"/>
      <c r="H35" s="5"/>
      <c r="I35" s="3">
        <v>131.12</v>
      </c>
      <c r="J35" s="3">
        <v>80</v>
      </c>
      <c r="K35" s="3">
        <v>61.84</v>
      </c>
      <c r="L35" s="8">
        <f t="shared" si="0"/>
        <v>0.773</v>
      </c>
      <c r="M35" s="8">
        <f>K35/K393</f>
        <v>4.926198390622616E-06</v>
      </c>
    </row>
    <row r="36" spans="2:13" ht="12.75">
      <c r="B36" s="52" t="s">
        <v>96</v>
      </c>
      <c r="C36" s="52"/>
      <c r="D36" s="52"/>
      <c r="E36" s="53" t="s">
        <v>97</v>
      </c>
      <c r="F36" s="53"/>
      <c r="G36" s="53"/>
      <c r="H36" s="5"/>
      <c r="I36" s="3">
        <v>1555.44</v>
      </c>
      <c r="J36" s="3">
        <v>720</v>
      </c>
      <c r="K36" s="3">
        <v>710.48</v>
      </c>
      <c r="L36" s="8">
        <f t="shared" si="0"/>
        <v>0.9867777777777778</v>
      </c>
      <c r="M36" s="8">
        <f>K36/K393</f>
        <v>5.659711242835634E-05</v>
      </c>
    </row>
    <row r="37" spans="2:13" ht="12.75">
      <c r="B37" s="58" t="s">
        <v>15</v>
      </c>
      <c r="C37" s="58"/>
      <c r="D37" s="58"/>
      <c r="E37" s="59" t="s">
        <v>16</v>
      </c>
      <c r="F37" s="59"/>
      <c r="G37" s="59"/>
      <c r="H37" s="25"/>
      <c r="I37" s="28">
        <f>SUM(I53,I38)</f>
        <v>2479800.4</v>
      </c>
      <c r="J37" s="29">
        <f>SUM(J38,J53)</f>
        <v>598525</v>
      </c>
      <c r="K37" s="29">
        <f>SUM(K38,K53)</f>
        <v>549039.61</v>
      </c>
      <c r="L37" s="30">
        <f t="shared" si="0"/>
        <v>0.9173210976985088</v>
      </c>
      <c r="M37" s="30"/>
    </row>
    <row r="38" spans="2:13" ht="12.75">
      <c r="B38" s="60" t="s">
        <v>17</v>
      </c>
      <c r="C38" s="60"/>
      <c r="D38" s="60"/>
      <c r="E38" s="61" t="s">
        <v>18</v>
      </c>
      <c r="F38" s="61"/>
      <c r="G38" s="61"/>
      <c r="H38" s="1"/>
      <c r="I38" s="9">
        <f>SUM(I39:I52)</f>
        <v>2347256.09</v>
      </c>
      <c r="J38" s="3">
        <f>SUM(J39:J52)</f>
        <v>566425</v>
      </c>
      <c r="K38" s="3">
        <f>SUM(K39:K52)</f>
        <v>517913.59</v>
      </c>
      <c r="L38" s="10">
        <f t="shared" si="0"/>
        <v>0.9143551043827515</v>
      </c>
      <c r="M38" s="10">
        <f>K38/K393</f>
        <v>0.041257197502257134</v>
      </c>
    </row>
    <row r="39" spans="2:13" ht="12.75">
      <c r="B39" s="52" t="s">
        <v>99</v>
      </c>
      <c r="C39" s="52"/>
      <c r="D39" s="52"/>
      <c r="E39" s="53" t="s">
        <v>100</v>
      </c>
      <c r="F39" s="53"/>
      <c r="G39" s="53"/>
      <c r="H39" s="5"/>
      <c r="I39" s="3">
        <v>988.5</v>
      </c>
      <c r="J39" s="3">
        <v>1310</v>
      </c>
      <c r="K39" s="3">
        <v>1309.5</v>
      </c>
      <c r="L39" s="8">
        <f t="shared" si="0"/>
        <v>0.999618320610687</v>
      </c>
      <c r="M39" s="10">
        <f>K39/K393</f>
        <v>0.00010431527801617586</v>
      </c>
    </row>
    <row r="40" spans="2:13" ht="12.75">
      <c r="B40" s="52" t="s">
        <v>101</v>
      </c>
      <c r="C40" s="52"/>
      <c r="D40" s="52"/>
      <c r="E40" s="53" t="s">
        <v>102</v>
      </c>
      <c r="F40" s="53"/>
      <c r="G40" s="53"/>
      <c r="H40" s="5"/>
      <c r="I40" s="3">
        <v>41355.88</v>
      </c>
      <c r="J40" s="3">
        <v>8130</v>
      </c>
      <c r="K40" s="3">
        <v>8125.45</v>
      </c>
      <c r="L40" s="8">
        <f t="shared" si="0"/>
        <v>0.999440344403444</v>
      </c>
      <c r="M40" s="10">
        <f>K40/K393</f>
        <v>0.0006472764992413411</v>
      </c>
    </row>
    <row r="41" spans="2:13" ht="12.75">
      <c r="B41" s="52" t="s">
        <v>103</v>
      </c>
      <c r="C41" s="52"/>
      <c r="D41" s="52"/>
      <c r="E41" s="53" t="s">
        <v>104</v>
      </c>
      <c r="F41" s="53"/>
      <c r="G41" s="53"/>
      <c r="H41" s="5"/>
      <c r="I41" s="3">
        <v>0</v>
      </c>
      <c r="J41" s="3">
        <v>1425</v>
      </c>
      <c r="K41" s="3">
        <v>1424.74</v>
      </c>
      <c r="L41" s="8">
        <f t="shared" si="0"/>
        <v>0.9998175438596492</v>
      </c>
      <c r="M41" s="10">
        <f>K41/K393</f>
        <v>0.00011349534112315113</v>
      </c>
    </row>
    <row r="42" spans="2:13" ht="12.75">
      <c r="B42" s="52" t="s">
        <v>105</v>
      </c>
      <c r="C42" s="52"/>
      <c r="D42" s="52"/>
      <c r="E42" s="53" t="s">
        <v>106</v>
      </c>
      <c r="F42" s="53"/>
      <c r="G42" s="53"/>
      <c r="H42" s="5"/>
      <c r="I42" s="3">
        <v>6797.22</v>
      </c>
      <c r="J42" s="3">
        <v>1660</v>
      </c>
      <c r="K42" s="3">
        <v>1630.09</v>
      </c>
      <c r="L42" s="8">
        <f t="shared" si="0"/>
        <v>0.9819819277108434</v>
      </c>
      <c r="M42" s="10">
        <f>K42/K393</f>
        <v>0.0001298536017880016</v>
      </c>
    </row>
    <row r="43" spans="2:13" ht="12.75">
      <c r="B43" s="52" t="s">
        <v>107</v>
      </c>
      <c r="C43" s="52"/>
      <c r="D43" s="52"/>
      <c r="E43" s="53" t="s">
        <v>108</v>
      </c>
      <c r="F43" s="53"/>
      <c r="G43" s="53"/>
      <c r="H43" s="5"/>
      <c r="I43" s="3">
        <v>958.3</v>
      </c>
      <c r="J43" s="3">
        <v>275</v>
      </c>
      <c r="K43" s="3">
        <v>220.18</v>
      </c>
      <c r="L43" s="8">
        <f t="shared" si="0"/>
        <v>0.8006545454545455</v>
      </c>
      <c r="M43" s="10">
        <f>K43/K393</f>
        <v>1.7539624218099735E-05</v>
      </c>
    </row>
    <row r="44" spans="2:13" ht="12.75">
      <c r="B44" s="52" t="s">
        <v>122</v>
      </c>
      <c r="C44" s="52"/>
      <c r="D44" s="52"/>
      <c r="E44" s="53" t="s">
        <v>123</v>
      </c>
      <c r="F44" s="53"/>
      <c r="G44" s="53"/>
      <c r="H44" s="5"/>
      <c r="I44" s="3">
        <v>2200</v>
      </c>
      <c r="J44" s="3">
        <v>0</v>
      </c>
      <c r="K44" s="3">
        <v>0</v>
      </c>
      <c r="L44" s="11">
        <v>0</v>
      </c>
      <c r="M44" s="10">
        <f>K44/K393</f>
        <v>0</v>
      </c>
    </row>
    <row r="45" spans="2:13" ht="12.75">
      <c r="B45" s="52" t="s">
        <v>89</v>
      </c>
      <c r="C45" s="52"/>
      <c r="D45" s="52"/>
      <c r="E45" s="53" t="s">
        <v>90</v>
      </c>
      <c r="F45" s="53"/>
      <c r="G45" s="53"/>
      <c r="H45" s="5"/>
      <c r="I45" s="3">
        <v>18613.52</v>
      </c>
      <c r="J45" s="3">
        <v>28000</v>
      </c>
      <c r="K45" s="3">
        <v>25743.94</v>
      </c>
      <c r="L45" s="8">
        <f t="shared" si="0"/>
        <v>0.9194264285714285</v>
      </c>
      <c r="M45" s="10">
        <f>K45/K393</f>
        <v>0.0020507722476760214</v>
      </c>
    </row>
    <row r="46" spans="2:13" ht="12.75">
      <c r="B46" s="52" t="s">
        <v>109</v>
      </c>
      <c r="C46" s="52"/>
      <c r="D46" s="52"/>
      <c r="E46" s="53" t="s">
        <v>110</v>
      </c>
      <c r="F46" s="53"/>
      <c r="G46" s="53"/>
      <c r="H46" s="5"/>
      <c r="I46" s="3">
        <v>118739.93</v>
      </c>
      <c r="J46" s="3">
        <v>165400</v>
      </c>
      <c r="K46" s="3">
        <v>165127.91</v>
      </c>
      <c r="L46" s="8">
        <f t="shared" si="0"/>
        <v>0.9983549576783555</v>
      </c>
      <c r="M46" s="10">
        <f>K46/K393</f>
        <v>0.013154153371424258</v>
      </c>
    </row>
    <row r="47" spans="2:13" ht="12.75">
      <c r="B47" s="52" t="s">
        <v>111</v>
      </c>
      <c r="C47" s="52"/>
      <c r="D47" s="52"/>
      <c r="E47" s="53" t="s">
        <v>112</v>
      </c>
      <c r="F47" s="53"/>
      <c r="G47" s="53"/>
      <c r="H47" s="5"/>
      <c r="I47" s="3">
        <v>100</v>
      </c>
      <c r="J47" s="3">
        <v>0</v>
      </c>
      <c r="K47" s="3">
        <v>0</v>
      </c>
      <c r="L47" s="8">
        <v>0</v>
      </c>
      <c r="M47" s="10">
        <f>K47/K393</f>
        <v>0</v>
      </c>
    </row>
    <row r="48" spans="2:13" ht="12.75">
      <c r="B48" s="52" t="s">
        <v>96</v>
      </c>
      <c r="C48" s="52"/>
      <c r="D48" s="52"/>
      <c r="E48" s="53" t="s">
        <v>97</v>
      </c>
      <c r="F48" s="53"/>
      <c r="G48" s="53"/>
      <c r="H48" s="5"/>
      <c r="I48" s="3">
        <v>167111.58</v>
      </c>
      <c r="J48" s="3">
        <v>111000</v>
      </c>
      <c r="K48" s="3">
        <v>85827.32</v>
      </c>
      <c r="L48" s="8">
        <f t="shared" si="0"/>
        <v>0.7732190990990991</v>
      </c>
      <c r="M48" s="11">
        <f>K48/K393</f>
        <v>0.006837037607623743</v>
      </c>
    </row>
    <row r="49" spans="2:13" ht="12.75">
      <c r="B49" s="52" t="s">
        <v>113</v>
      </c>
      <c r="C49" s="52"/>
      <c r="D49" s="52"/>
      <c r="E49" s="53" t="s">
        <v>114</v>
      </c>
      <c r="F49" s="53"/>
      <c r="G49" s="53"/>
      <c r="H49" s="5"/>
      <c r="I49" s="3">
        <v>1634</v>
      </c>
      <c r="J49" s="3">
        <v>1225</v>
      </c>
      <c r="K49" s="3">
        <v>1225</v>
      </c>
      <c r="L49" s="8">
        <f t="shared" si="0"/>
        <v>1</v>
      </c>
      <c r="M49" s="11">
        <f>K49/K393</f>
        <v>9.758397523468151E-05</v>
      </c>
    </row>
    <row r="50" spans="2:13" ht="12.75" customHeight="1">
      <c r="B50" s="52" t="s">
        <v>135</v>
      </c>
      <c r="C50" s="52"/>
      <c r="D50" s="52"/>
      <c r="E50" s="53" t="s">
        <v>118</v>
      </c>
      <c r="F50" s="53"/>
      <c r="G50" s="53"/>
      <c r="H50" s="5"/>
      <c r="I50" s="3">
        <v>148462.9</v>
      </c>
      <c r="J50" s="3">
        <v>198000</v>
      </c>
      <c r="K50" s="3">
        <v>183199.06</v>
      </c>
      <c r="L50" s="8">
        <f>K50/J50</f>
        <v>0.9252477777777778</v>
      </c>
      <c r="M50" s="11">
        <f>K50/K393</f>
        <v>0.014593708191066881</v>
      </c>
    </row>
    <row r="51" spans="2:13" ht="12.75" customHeight="1">
      <c r="B51" s="52" t="s">
        <v>117</v>
      </c>
      <c r="C51" s="52"/>
      <c r="D51" s="52"/>
      <c r="E51" s="53" t="s">
        <v>118</v>
      </c>
      <c r="F51" s="53"/>
      <c r="G51" s="53"/>
      <c r="H51" s="5"/>
      <c r="I51" s="3">
        <v>1252262.03</v>
      </c>
      <c r="J51" s="3">
        <v>0</v>
      </c>
      <c r="K51" s="3">
        <v>0</v>
      </c>
      <c r="L51" s="8">
        <v>0</v>
      </c>
      <c r="M51" s="11">
        <f>K51/K393</f>
        <v>0</v>
      </c>
    </row>
    <row r="52" spans="2:13" ht="12.75" customHeight="1">
      <c r="B52" s="52" t="s">
        <v>119</v>
      </c>
      <c r="C52" s="52"/>
      <c r="D52" s="52"/>
      <c r="E52" s="53" t="s">
        <v>118</v>
      </c>
      <c r="F52" s="53"/>
      <c r="G52" s="53"/>
      <c r="H52" s="5"/>
      <c r="I52" s="3">
        <v>588032.23</v>
      </c>
      <c r="J52" s="3">
        <v>50000</v>
      </c>
      <c r="K52" s="3">
        <v>44080.4</v>
      </c>
      <c r="L52" s="8">
        <f t="shared" si="0"/>
        <v>0.8816080000000001</v>
      </c>
      <c r="M52" s="11">
        <f>K52/K393</f>
        <v>0.0035114617648447795</v>
      </c>
    </row>
    <row r="53" spans="2:13" ht="12.75" customHeight="1">
      <c r="B53" s="60" t="s">
        <v>120</v>
      </c>
      <c r="C53" s="60"/>
      <c r="D53" s="60"/>
      <c r="E53" s="61" t="s">
        <v>121</v>
      </c>
      <c r="F53" s="61"/>
      <c r="G53" s="61"/>
      <c r="H53" s="1"/>
      <c r="I53" s="9">
        <f>SUM(I54:I56)</f>
        <v>132544.31</v>
      </c>
      <c r="J53" s="3">
        <f>SUM(J55)</f>
        <v>32100</v>
      </c>
      <c r="K53" s="3">
        <f>SUM(K55)</f>
        <v>31126.02</v>
      </c>
      <c r="L53" s="10">
        <f t="shared" si="0"/>
        <v>0.9696579439252336</v>
      </c>
      <c r="M53" s="10">
        <f>K53/K393</f>
        <v>0.0024795108284360826</v>
      </c>
    </row>
    <row r="54" spans="2:13" ht="12.75" customHeight="1">
      <c r="B54" s="72" t="s">
        <v>89</v>
      </c>
      <c r="C54" s="73"/>
      <c r="D54" s="74"/>
      <c r="E54" s="53" t="s">
        <v>90</v>
      </c>
      <c r="F54" s="53"/>
      <c r="G54" s="53"/>
      <c r="H54" s="1"/>
      <c r="I54" s="9">
        <v>10788.02</v>
      </c>
      <c r="J54" s="3">
        <v>0</v>
      </c>
      <c r="K54" s="3">
        <v>0</v>
      </c>
      <c r="L54" s="10">
        <v>0</v>
      </c>
      <c r="M54" s="10">
        <v>0</v>
      </c>
    </row>
    <row r="55" spans="2:13" ht="12.75" customHeight="1">
      <c r="B55" s="52" t="s">
        <v>109</v>
      </c>
      <c r="C55" s="52"/>
      <c r="D55" s="52"/>
      <c r="E55" s="53" t="s">
        <v>110</v>
      </c>
      <c r="F55" s="53"/>
      <c r="G55" s="53"/>
      <c r="H55" s="5"/>
      <c r="I55" s="3">
        <v>37536.66</v>
      </c>
      <c r="J55" s="3">
        <v>32100</v>
      </c>
      <c r="K55" s="3">
        <v>31126.02</v>
      </c>
      <c r="L55" s="8">
        <f t="shared" si="0"/>
        <v>0.9696579439252336</v>
      </c>
      <c r="M55" s="10">
        <f>K55/K393</f>
        <v>0.0024795108284360826</v>
      </c>
    </row>
    <row r="56" spans="2:13" ht="12.75" customHeight="1">
      <c r="B56" s="72" t="s">
        <v>135</v>
      </c>
      <c r="C56" s="73"/>
      <c r="D56" s="74"/>
      <c r="E56" s="53" t="s">
        <v>118</v>
      </c>
      <c r="F56" s="53"/>
      <c r="G56" s="53"/>
      <c r="H56" s="5"/>
      <c r="I56" s="3">
        <v>84219.63</v>
      </c>
      <c r="J56" s="3">
        <v>0</v>
      </c>
      <c r="K56" s="3">
        <v>0</v>
      </c>
      <c r="L56" s="7">
        <v>0</v>
      </c>
      <c r="M56" s="10">
        <v>0</v>
      </c>
    </row>
    <row r="57" spans="2:13" ht="12.75">
      <c r="B57" s="58" t="s">
        <v>20</v>
      </c>
      <c r="C57" s="58"/>
      <c r="D57" s="58"/>
      <c r="E57" s="59" t="s">
        <v>21</v>
      </c>
      <c r="F57" s="59"/>
      <c r="G57" s="59"/>
      <c r="H57" s="25"/>
      <c r="I57" s="26">
        <f>SUM(I58)</f>
        <v>267448.17</v>
      </c>
      <c r="J57" s="26">
        <f>SUM(J58)</f>
        <v>4057980</v>
      </c>
      <c r="K57" s="26">
        <f>SUM(K58)</f>
        <v>2580058.15</v>
      </c>
      <c r="L57" s="27">
        <f t="shared" si="0"/>
        <v>0.6357986362673054</v>
      </c>
      <c r="M57" s="27">
        <f>K57/K393</f>
        <v>0.20552843315399033</v>
      </c>
    </row>
    <row r="58" spans="2:13" ht="12.75">
      <c r="B58" s="60" t="s">
        <v>22</v>
      </c>
      <c r="C58" s="60"/>
      <c r="D58" s="60"/>
      <c r="E58" s="61" t="s">
        <v>23</v>
      </c>
      <c r="F58" s="61"/>
      <c r="G58" s="61"/>
      <c r="H58" s="1"/>
      <c r="I58" s="3">
        <f>SUM(I59:I61)</f>
        <v>267448.17</v>
      </c>
      <c r="J58" s="3">
        <f>SUM(J60:J61)</f>
        <v>4057980</v>
      </c>
      <c r="K58" s="3">
        <f>SUM(K60:K61)</f>
        <v>2580058.15</v>
      </c>
      <c r="L58" s="10">
        <f t="shared" si="0"/>
        <v>0.6357986362673054</v>
      </c>
      <c r="M58" s="10">
        <f>K58/K393</f>
        <v>0.20552843315399033</v>
      </c>
    </row>
    <row r="59" spans="2:13" ht="12.75">
      <c r="B59" s="52" t="s">
        <v>96</v>
      </c>
      <c r="C59" s="52"/>
      <c r="D59" s="52"/>
      <c r="E59" s="53" t="s">
        <v>97</v>
      </c>
      <c r="F59" s="53"/>
      <c r="G59" s="53"/>
      <c r="H59" s="5"/>
      <c r="I59" s="3">
        <v>3000</v>
      </c>
      <c r="J59" s="3">
        <v>0</v>
      </c>
      <c r="K59" s="3">
        <v>0</v>
      </c>
      <c r="L59" s="8">
        <v>0</v>
      </c>
      <c r="M59" s="10">
        <f>K59/K393</f>
        <v>0</v>
      </c>
    </row>
    <row r="60" spans="2:13" ht="12.75" customHeight="1">
      <c r="B60" s="52" t="s">
        <v>117</v>
      </c>
      <c r="C60" s="52"/>
      <c r="D60" s="52"/>
      <c r="E60" s="53" t="s">
        <v>118</v>
      </c>
      <c r="F60" s="53"/>
      <c r="G60" s="53"/>
      <c r="H60" s="5"/>
      <c r="I60" s="3">
        <v>0</v>
      </c>
      <c r="J60" s="3">
        <v>2892200</v>
      </c>
      <c r="K60" s="3">
        <v>1581266.25</v>
      </c>
      <c r="L60" s="8">
        <f t="shared" si="0"/>
        <v>0.5467347520918332</v>
      </c>
      <c r="M60" s="11">
        <f>K60/K393</f>
        <v>0.12596428292198994</v>
      </c>
    </row>
    <row r="61" spans="2:13" ht="12.75" customHeight="1">
      <c r="B61" s="52" t="s">
        <v>119</v>
      </c>
      <c r="C61" s="52"/>
      <c r="D61" s="52"/>
      <c r="E61" s="53" t="s">
        <v>118</v>
      </c>
      <c r="F61" s="53"/>
      <c r="G61" s="53"/>
      <c r="H61" s="5"/>
      <c r="I61" s="3">
        <v>264448.17</v>
      </c>
      <c r="J61" s="3">
        <v>1165780</v>
      </c>
      <c r="K61" s="3">
        <v>998791.9</v>
      </c>
      <c r="L61" s="8">
        <f t="shared" si="0"/>
        <v>0.8567584793014119</v>
      </c>
      <c r="M61" s="11">
        <f>K61/K393</f>
        <v>0.0795641502320004</v>
      </c>
    </row>
    <row r="62" spans="2:13" ht="12.75">
      <c r="B62" s="58" t="s">
        <v>24</v>
      </c>
      <c r="C62" s="58"/>
      <c r="D62" s="58"/>
      <c r="E62" s="59" t="s">
        <v>25</v>
      </c>
      <c r="F62" s="59"/>
      <c r="G62" s="59"/>
      <c r="H62" s="25"/>
      <c r="I62" s="26">
        <f>SUM(I63,I73)</f>
        <v>717680.8899999999</v>
      </c>
      <c r="J62" s="26">
        <f>SUM(J63,J71,J73)</f>
        <v>791524</v>
      </c>
      <c r="K62" s="26">
        <f>SUM(K63,K71,K73)</f>
        <v>776526.5900000001</v>
      </c>
      <c r="L62" s="27">
        <f t="shared" si="0"/>
        <v>0.9810524886168961</v>
      </c>
      <c r="M62" s="27">
        <f>K62/K393</f>
        <v>0.06185840941031158</v>
      </c>
    </row>
    <row r="63" spans="2:13" ht="12.75">
      <c r="B63" s="60" t="s">
        <v>26</v>
      </c>
      <c r="C63" s="60"/>
      <c r="D63" s="60"/>
      <c r="E63" s="61" t="s">
        <v>27</v>
      </c>
      <c r="F63" s="61"/>
      <c r="G63" s="61"/>
      <c r="H63" s="1"/>
      <c r="I63" s="3">
        <f>SUM(I64:I70)</f>
        <v>85787.98999999999</v>
      </c>
      <c r="J63" s="3">
        <f>SUM(J64:J70)</f>
        <v>98350</v>
      </c>
      <c r="K63" s="3">
        <f>SUM(K64:K70)</f>
        <v>90729.68999999999</v>
      </c>
      <c r="L63" s="10">
        <f t="shared" si="0"/>
        <v>0.9225184544992373</v>
      </c>
      <c r="M63" s="10">
        <f>K63/K393</f>
        <v>0.0072275623036819015</v>
      </c>
    </row>
    <row r="64" spans="2:13" ht="12.75" customHeight="1">
      <c r="B64" s="52" t="s">
        <v>122</v>
      </c>
      <c r="C64" s="52"/>
      <c r="D64" s="52"/>
      <c r="E64" s="53" t="s">
        <v>123</v>
      </c>
      <c r="F64" s="53"/>
      <c r="G64" s="53"/>
      <c r="H64" s="5"/>
      <c r="I64" s="3">
        <v>2386.18</v>
      </c>
      <c r="J64" s="3">
        <v>3000</v>
      </c>
      <c r="K64" s="3">
        <v>2375.6</v>
      </c>
      <c r="L64" s="11">
        <f t="shared" si="0"/>
        <v>0.7918666666666666</v>
      </c>
      <c r="M64" s="11">
        <f>K64/K393</f>
        <v>0.0001892412176061301</v>
      </c>
    </row>
    <row r="65" spans="2:13" ht="12.75" customHeight="1">
      <c r="B65" s="52" t="s">
        <v>96</v>
      </c>
      <c r="C65" s="52"/>
      <c r="D65" s="52"/>
      <c r="E65" s="53" t="s">
        <v>97</v>
      </c>
      <c r="F65" s="53"/>
      <c r="G65" s="53"/>
      <c r="H65" s="5"/>
      <c r="I65" s="3">
        <v>46816.59</v>
      </c>
      <c r="J65" s="3">
        <v>63880</v>
      </c>
      <c r="K65" s="3">
        <v>58402.39</v>
      </c>
      <c r="L65" s="8">
        <f aca="true" t="shared" si="1" ref="L65:L98">K65/J65</f>
        <v>0.9142515654351909</v>
      </c>
      <c r="M65" s="11">
        <f>K65/K393</f>
        <v>0.004652357044413233</v>
      </c>
    </row>
    <row r="66" spans="2:13" ht="12.75" customHeight="1">
      <c r="B66" s="54" t="s">
        <v>124</v>
      </c>
      <c r="C66" s="54"/>
      <c r="D66" s="54"/>
      <c r="E66" s="53" t="s">
        <v>125</v>
      </c>
      <c r="F66" s="53"/>
      <c r="G66" s="53"/>
      <c r="H66" s="5"/>
      <c r="I66" s="3">
        <v>0</v>
      </c>
      <c r="J66" s="3">
        <v>14850</v>
      </c>
      <c r="K66" s="3">
        <v>13420</v>
      </c>
      <c r="L66" s="11">
        <f t="shared" si="1"/>
        <v>0.9037037037037037</v>
      </c>
      <c r="M66" s="11">
        <f>K66/K393</f>
        <v>0.0010690424062444292</v>
      </c>
    </row>
    <row r="67" spans="2:13" ht="12.75" customHeight="1">
      <c r="B67" s="54" t="s">
        <v>126</v>
      </c>
      <c r="C67" s="54"/>
      <c r="D67" s="54"/>
      <c r="E67" s="53" t="s">
        <v>127</v>
      </c>
      <c r="F67" s="53"/>
      <c r="G67" s="53"/>
      <c r="H67" s="5"/>
      <c r="I67" s="3">
        <v>69.22</v>
      </c>
      <c r="J67" s="3">
        <v>70</v>
      </c>
      <c r="K67" s="3">
        <v>56</v>
      </c>
      <c r="L67" s="11">
        <f t="shared" si="1"/>
        <v>0.8</v>
      </c>
      <c r="M67" s="11">
        <f>K67/K393</f>
        <v>4.4609817250140114E-06</v>
      </c>
    </row>
    <row r="68" spans="2:13" ht="12.75" customHeight="1">
      <c r="B68" s="54" t="s">
        <v>128</v>
      </c>
      <c r="C68" s="54"/>
      <c r="D68" s="54"/>
      <c r="E68" s="53" t="s">
        <v>129</v>
      </c>
      <c r="F68" s="53"/>
      <c r="G68" s="53"/>
      <c r="H68" s="5"/>
      <c r="I68" s="3">
        <v>29860</v>
      </c>
      <c r="J68" s="3">
        <v>3600</v>
      </c>
      <c r="K68" s="3">
        <v>3530</v>
      </c>
      <c r="L68" s="11">
        <f t="shared" si="1"/>
        <v>0.9805555555555555</v>
      </c>
      <c r="M68" s="11">
        <f>K68/K393</f>
        <v>0.0002812011694517761</v>
      </c>
    </row>
    <row r="69" spans="2:13" ht="27.75" customHeight="1">
      <c r="B69" s="54" t="s">
        <v>193</v>
      </c>
      <c r="C69" s="54"/>
      <c r="D69" s="54"/>
      <c r="E69" s="55" t="s">
        <v>194</v>
      </c>
      <c r="F69" s="56"/>
      <c r="G69" s="57"/>
      <c r="H69" s="5"/>
      <c r="I69" s="3">
        <v>4000</v>
      </c>
      <c r="J69" s="3">
        <v>0</v>
      </c>
      <c r="K69" s="3">
        <v>0</v>
      </c>
      <c r="L69" s="12">
        <v>0</v>
      </c>
      <c r="M69" s="11">
        <f>K69/K393</f>
        <v>0</v>
      </c>
    </row>
    <row r="70" spans="2:13" ht="12.75">
      <c r="B70" s="54" t="s">
        <v>130</v>
      </c>
      <c r="C70" s="54"/>
      <c r="D70" s="54"/>
      <c r="E70" s="53" t="s">
        <v>134</v>
      </c>
      <c r="F70" s="53"/>
      <c r="G70" s="53"/>
      <c r="H70" s="5"/>
      <c r="I70" s="3">
        <v>2656</v>
      </c>
      <c r="J70" s="3">
        <v>12950</v>
      </c>
      <c r="K70" s="3">
        <v>12945.7</v>
      </c>
      <c r="L70" s="11">
        <f t="shared" si="1"/>
        <v>0.9996679536679537</v>
      </c>
      <c r="M70" s="11">
        <f>K70/K393</f>
        <v>0.0010312594842413194</v>
      </c>
    </row>
    <row r="71" spans="2:13" ht="12.75">
      <c r="B71" s="60" t="s">
        <v>131</v>
      </c>
      <c r="C71" s="60"/>
      <c r="D71" s="60"/>
      <c r="E71" s="61" t="s">
        <v>121</v>
      </c>
      <c r="F71" s="61"/>
      <c r="G71" s="61"/>
      <c r="H71" s="1"/>
      <c r="I71" s="3">
        <f>SUM(I72)</f>
        <v>0</v>
      </c>
      <c r="J71" s="3">
        <f>SUM(J72)</f>
        <v>102700</v>
      </c>
      <c r="K71" s="3">
        <f>SUM(K72)</f>
        <v>102700</v>
      </c>
      <c r="L71" s="10">
        <f t="shared" si="1"/>
        <v>1</v>
      </c>
      <c r="M71" s="10">
        <f>K71/K393</f>
        <v>0.00818112184212391</v>
      </c>
    </row>
    <row r="72" spans="2:13" ht="12.75">
      <c r="B72" s="52" t="s">
        <v>109</v>
      </c>
      <c r="C72" s="52"/>
      <c r="D72" s="52"/>
      <c r="E72" s="53" t="s">
        <v>110</v>
      </c>
      <c r="F72" s="53"/>
      <c r="G72" s="53"/>
      <c r="H72" s="5"/>
      <c r="I72" s="3">
        <v>0</v>
      </c>
      <c r="J72" s="3">
        <v>102700</v>
      </c>
      <c r="K72" s="3">
        <v>102700</v>
      </c>
      <c r="L72" s="8">
        <f t="shared" si="1"/>
        <v>1</v>
      </c>
      <c r="M72" s="10">
        <f>K72/K393</f>
        <v>0.00818112184212391</v>
      </c>
    </row>
    <row r="73" spans="2:13" ht="12.75">
      <c r="B73" s="60" t="s">
        <v>28</v>
      </c>
      <c r="C73" s="60"/>
      <c r="D73" s="60"/>
      <c r="E73" s="61" t="s">
        <v>10</v>
      </c>
      <c r="F73" s="61"/>
      <c r="G73" s="61"/>
      <c r="H73" s="1"/>
      <c r="I73" s="3">
        <f>SUM(I74:I81)</f>
        <v>631892.8999999999</v>
      </c>
      <c r="J73" s="3">
        <f>SUM(J74:J81)</f>
        <v>590474</v>
      </c>
      <c r="K73" s="3">
        <f>SUM(K74:K81)</f>
        <v>583096.9</v>
      </c>
      <c r="L73" s="10">
        <f t="shared" si="1"/>
        <v>0.9875064778466114</v>
      </c>
      <c r="M73" s="10">
        <f>K73/K393</f>
        <v>0.04644972526450576</v>
      </c>
    </row>
    <row r="74" spans="2:13" ht="12.75">
      <c r="B74" s="52" t="s">
        <v>122</v>
      </c>
      <c r="C74" s="52"/>
      <c r="D74" s="52"/>
      <c r="E74" s="53" t="s">
        <v>123</v>
      </c>
      <c r="F74" s="53"/>
      <c r="G74" s="53"/>
      <c r="H74" s="5"/>
      <c r="I74" s="3">
        <v>3327.33</v>
      </c>
      <c r="J74" s="3">
        <v>6500</v>
      </c>
      <c r="K74" s="3">
        <v>6500</v>
      </c>
      <c r="L74" s="11">
        <f t="shared" si="1"/>
        <v>1</v>
      </c>
      <c r="M74" s="10">
        <f>K74/K393</f>
        <v>0.0005177925216534121</v>
      </c>
    </row>
    <row r="75" spans="2:13" ht="12.75">
      <c r="B75" s="52" t="s">
        <v>89</v>
      </c>
      <c r="C75" s="52"/>
      <c r="D75" s="52"/>
      <c r="E75" s="53" t="s">
        <v>90</v>
      </c>
      <c r="F75" s="53"/>
      <c r="G75" s="53"/>
      <c r="H75" s="5"/>
      <c r="I75" s="3">
        <v>56285.83</v>
      </c>
      <c r="J75" s="3">
        <v>17681</v>
      </c>
      <c r="K75" s="3">
        <v>17680.9</v>
      </c>
      <c r="L75" s="8">
        <f t="shared" si="1"/>
        <v>0.9999943442113004</v>
      </c>
      <c r="M75" s="10">
        <f>K75/K393</f>
        <v>0.001408467353246433</v>
      </c>
    </row>
    <row r="76" spans="2:13" ht="12.75">
      <c r="B76" s="52" t="s">
        <v>94</v>
      </c>
      <c r="C76" s="52"/>
      <c r="D76" s="52"/>
      <c r="E76" s="53" t="s">
        <v>95</v>
      </c>
      <c r="F76" s="53"/>
      <c r="G76" s="53"/>
      <c r="H76" s="5"/>
      <c r="I76" s="3">
        <v>15178.22</v>
      </c>
      <c r="J76" s="3">
        <v>23330</v>
      </c>
      <c r="K76" s="3">
        <v>20405.53</v>
      </c>
      <c r="L76" s="8">
        <f t="shared" si="1"/>
        <v>0.8746476639519931</v>
      </c>
      <c r="M76" s="10">
        <f>K76/K393</f>
        <v>0.0016255124360575921</v>
      </c>
    </row>
    <row r="77" spans="2:13" ht="12.75">
      <c r="B77" s="52" t="s">
        <v>109</v>
      </c>
      <c r="C77" s="52"/>
      <c r="D77" s="52"/>
      <c r="E77" s="53" t="s">
        <v>110</v>
      </c>
      <c r="F77" s="53"/>
      <c r="G77" s="53"/>
      <c r="H77" s="5"/>
      <c r="I77" s="3">
        <v>347998.32</v>
      </c>
      <c r="J77" s="3">
        <v>349443</v>
      </c>
      <c r="K77" s="3">
        <v>349395.19</v>
      </c>
      <c r="L77" s="8">
        <f t="shared" si="1"/>
        <v>0.9998631822643465</v>
      </c>
      <c r="M77" s="10">
        <f>K77/K393</f>
        <v>0.027832956382103542</v>
      </c>
    </row>
    <row r="78" spans="2:13" ht="12.75">
      <c r="B78" s="52" t="s">
        <v>96</v>
      </c>
      <c r="C78" s="52"/>
      <c r="D78" s="52"/>
      <c r="E78" s="53" t="s">
        <v>97</v>
      </c>
      <c r="F78" s="53"/>
      <c r="G78" s="53"/>
      <c r="H78" s="5"/>
      <c r="I78" s="3">
        <v>205465.29</v>
      </c>
      <c r="J78" s="3">
        <v>192020</v>
      </c>
      <c r="K78" s="3">
        <v>187615.28</v>
      </c>
      <c r="L78" s="8">
        <f t="shared" si="1"/>
        <v>0.9770611394646391</v>
      </c>
      <c r="M78" s="10">
        <f>K78/K393</f>
        <v>0.014945505989524764</v>
      </c>
    </row>
    <row r="79" spans="2:13" ht="12.75">
      <c r="B79" s="54" t="s">
        <v>156</v>
      </c>
      <c r="C79" s="54"/>
      <c r="D79" s="54"/>
      <c r="E79" s="53" t="s">
        <v>19</v>
      </c>
      <c r="F79" s="53"/>
      <c r="G79" s="53"/>
      <c r="H79" s="5"/>
      <c r="I79" s="3">
        <v>126.19</v>
      </c>
      <c r="J79" s="3">
        <v>0</v>
      </c>
      <c r="K79" s="3">
        <v>0</v>
      </c>
      <c r="L79" s="11">
        <v>0</v>
      </c>
      <c r="M79" s="10">
        <f>K79/K393</f>
        <v>0</v>
      </c>
    </row>
    <row r="80" spans="2:13" ht="12.75">
      <c r="B80" s="54" t="s">
        <v>128</v>
      </c>
      <c r="C80" s="54"/>
      <c r="D80" s="54"/>
      <c r="E80" s="53" t="s">
        <v>129</v>
      </c>
      <c r="F80" s="53"/>
      <c r="G80" s="53"/>
      <c r="H80" s="5"/>
      <c r="I80" s="3">
        <v>0</v>
      </c>
      <c r="J80" s="3">
        <v>1500</v>
      </c>
      <c r="K80" s="3">
        <v>1500</v>
      </c>
      <c r="L80" s="11">
        <f t="shared" si="1"/>
        <v>1</v>
      </c>
      <c r="M80" s="11">
        <f>K80/K393</f>
        <v>0.00011949058192001816</v>
      </c>
    </row>
    <row r="81" spans="2:13" ht="27.75" customHeight="1">
      <c r="B81" s="54" t="s">
        <v>193</v>
      </c>
      <c r="C81" s="54"/>
      <c r="D81" s="54"/>
      <c r="E81" s="55" t="s">
        <v>194</v>
      </c>
      <c r="F81" s="56"/>
      <c r="G81" s="57"/>
      <c r="H81" s="5"/>
      <c r="I81" s="3">
        <v>3511.72</v>
      </c>
      <c r="J81" s="3">
        <v>0</v>
      </c>
      <c r="K81" s="3">
        <v>0</v>
      </c>
      <c r="L81" s="12">
        <v>0</v>
      </c>
      <c r="M81" s="10">
        <f>K81/K393</f>
        <v>0</v>
      </c>
    </row>
    <row r="82" spans="2:13" ht="12.75">
      <c r="B82" s="58" t="s">
        <v>29</v>
      </c>
      <c r="C82" s="58"/>
      <c r="D82" s="58"/>
      <c r="E82" s="59" t="s">
        <v>30</v>
      </c>
      <c r="F82" s="59"/>
      <c r="G82" s="59"/>
      <c r="H82" s="25"/>
      <c r="I82" s="26">
        <f>SUM(I87,I83)</f>
        <v>55979.03</v>
      </c>
      <c r="J82" s="26">
        <f>SUM(J87,J83)</f>
        <v>128700</v>
      </c>
      <c r="K82" s="26">
        <f>SUM(K87,K83)</f>
        <v>96843.66</v>
      </c>
      <c r="L82" s="27">
        <f t="shared" si="1"/>
        <v>0.7524759906759907</v>
      </c>
      <c r="M82" s="27">
        <f>K82/K393</f>
        <v>0.007714603525776258</v>
      </c>
    </row>
    <row r="83" spans="2:13" ht="12.75">
      <c r="B83" s="60" t="s">
        <v>132</v>
      </c>
      <c r="C83" s="60"/>
      <c r="D83" s="60"/>
      <c r="E83" s="61" t="s">
        <v>133</v>
      </c>
      <c r="F83" s="61"/>
      <c r="G83" s="61"/>
      <c r="H83" s="1"/>
      <c r="I83" s="3">
        <f>SUM(I84:I86)</f>
        <v>32645.1</v>
      </c>
      <c r="J83" s="3">
        <f>SUM(J84:J86)</f>
        <v>91000</v>
      </c>
      <c r="K83" s="3">
        <f>SUM(K84:K86)</f>
        <v>60833.41</v>
      </c>
      <c r="L83" s="10">
        <f t="shared" si="1"/>
        <v>0.668499010989011</v>
      </c>
      <c r="M83" s="10">
        <f>K83/K393</f>
        <v>0.0048460130407193686</v>
      </c>
    </row>
    <row r="84" spans="2:13" ht="12.75">
      <c r="B84" s="52" t="s">
        <v>96</v>
      </c>
      <c r="C84" s="52"/>
      <c r="D84" s="52"/>
      <c r="E84" s="53" t="s">
        <v>97</v>
      </c>
      <c r="F84" s="53"/>
      <c r="G84" s="53"/>
      <c r="H84" s="5"/>
      <c r="I84" s="3">
        <v>32645.1</v>
      </c>
      <c r="J84" s="3">
        <v>40520</v>
      </c>
      <c r="K84" s="3">
        <v>34253.41</v>
      </c>
      <c r="L84" s="8">
        <f t="shared" si="1"/>
        <v>0.845345755182626</v>
      </c>
      <c r="M84" s="10">
        <f>K84/K393</f>
        <v>0.0027286399290966466</v>
      </c>
    </row>
    <row r="85" spans="2:13" ht="12.75">
      <c r="B85" s="54" t="s">
        <v>130</v>
      </c>
      <c r="C85" s="54"/>
      <c r="D85" s="54"/>
      <c r="E85" s="53" t="s">
        <v>134</v>
      </c>
      <c r="F85" s="53"/>
      <c r="G85" s="53"/>
      <c r="H85" s="5"/>
      <c r="I85" s="3">
        <v>0</v>
      </c>
      <c r="J85" s="3">
        <v>40</v>
      </c>
      <c r="K85" s="3">
        <v>40</v>
      </c>
      <c r="L85" s="11">
        <f t="shared" si="1"/>
        <v>1</v>
      </c>
      <c r="M85" s="10">
        <f>K85/K393</f>
        <v>3.186415517867151E-06</v>
      </c>
    </row>
    <row r="86" spans="2:13" ht="12.75">
      <c r="B86" s="52" t="s">
        <v>135</v>
      </c>
      <c r="C86" s="52"/>
      <c r="D86" s="52"/>
      <c r="E86" s="53" t="s">
        <v>118</v>
      </c>
      <c r="F86" s="53"/>
      <c r="G86" s="53"/>
      <c r="H86" s="5"/>
      <c r="I86" s="3">
        <v>0</v>
      </c>
      <c r="J86" s="3">
        <v>50440</v>
      </c>
      <c r="K86" s="3">
        <v>26540</v>
      </c>
      <c r="L86" s="8">
        <f t="shared" si="1"/>
        <v>0.5261697065820777</v>
      </c>
      <c r="M86" s="10">
        <f>K86/K393</f>
        <v>0.002114186696104855</v>
      </c>
    </row>
    <row r="87" spans="2:13" ht="12.75">
      <c r="B87" s="60" t="s">
        <v>31</v>
      </c>
      <c r="C87" s="60"/>
      <c r="D87" s="60"/>
      <c r="E87" s="61" t="s">
        <v>10</v>
      </c>
      <c r="F87" s="61"/>
      <c r="G87" s="61"/>
      <c r="H87" s="1"/>
      <c r="I87" s="3">
        <f>SUM(I88:I91)</f>
        <v>23333.93</v>
      </c>
      <c r="J87" s="3">
        <f>SUM(J88:J91)</f>
        <v>37700</v>
      </c>
      <c r="K87" s="3">
        <f>SUM(K88:K91)</f>
        <v>36010.25</v>
      </c>
      <c r="L87" s="10">
        <f t="shared" si="1"/>
        <v>0.9551790450928382</v>
      </c>
      <c r="M87" s="10">
        <f>K87/K393</f>
        <v>0.0028685904850568895</v>
      </c>
    </row>
    <row r="88" spans="2:13" ht="12.75">
      <c r="B88" s="52" t="s">
        <v>89</v>
      </c>
      <c r="C88" s="52"/>
      <c r="D88" s="52"/>
      <c r="E88" s="53" t="s">
        <v>90</v>
      </c>
      <c r="F88" s="53"/>
      <c r="G88" s="53"/>
      <c r="H88" s="5"/>
      <c r="I88" s="3">
        <v>13801.28</v>
      </c>
      <c r="J88" s="3">
        <v>2800</v>
      </c>
      <c r="K88" s="3">
        <v>2151.37</v>
      </c>
      <c r="L88" s="8">
        <f t="shared" si="1"/>
        <v>0.7683464285714285</v>
      </c>
      <c r="M88" s="10">
        <f>K88/K393</f>
        <v>0.00017137896881684633</v>
      </c>
    </row>
    <row r="89" spans="2:13" ht="12.75">
      <c r="B89" s="52" t="s">
        <v>94</v>
      </c>
      <c r="C89" s="52"/>
      <c r="D89" s="52"/>
      <c r="E89" s="53" t="s">
        <v>95</v>
      </c>
      <c r="F89" s="53"/>
      <c r="G89" s="53"/>
      <c r="H89" s="5"/>
      <c r="I89" s="3">
        <v>1121.08</v>
      </c>
      <c r="J89" s="3">
        <v>1500</v>
      </c>
      <c r="K89" s="3">
        <v>1173.37</v>
      </c>
      <c r="L89" s="8">
        <f t="shared" si="1"/>
        <v>0.7822466666666666</v>
      </c>
      <c r="M89" s="10">
        <f>K89/K393</f>
        <v>9.347110940499448E-05</v>
      </c>
    </row>
    <row r="90" spans="2:13" ht="12.75">
      <c r="B90" s="52" t="s">
        <v>109</v>
      </c>
      <c r="C90" s="52"/>
      <c r="D90" s="52"/>
      <c r="E90" s="53" t="s">
        <v>110</v>
      </c>
      <c r="F90" s="53"/>
      <c r="G90" s="53"/>
      <c r="H90" s="5"/>
      <c r="I90" s="3">
        <v>0</v>
      </c>
      <c r="J90" s="3">
        <v>22700</v>
      </c>
      <c r="K90" s="3">
        <v>22607.75</v>
      </c>
      <c r="L90" s="8">
        <f t="shared" si="1"/>
        <v>0.9959361233480176</v>
      </c>
      <c r="M90" s="10">
        <f>K90/K393</f>
        <v>0.0018009421356015272</v>
      </c>
    </row>
    <row r="91" spans="2:13" ht="12.75">
      <c r="B91" s="52" t="s">
        <v>96</v>
      </c>
      <c r="C91" s="52"/>
      <c r="D91" s="52"/>
      <c r="E91" s="53" t="s">
        <v>97</v>
      </c>
      <c r="F91" s="53"/>
      <c r="G91" s="53"/>
      <c r="H91" s="5"/>
      <c r="I91" s="3">
        <v>8411.57</v>
      </c>
      <c r="J91" s="3">
        <v>10700</v>
      </c>
      <c r="K91" s="3">
        <v>10077.76</v>
      </c>
      <c r="L91" s="8">
        <f t="shared" si="1"/>
        <v>0.9418467289719626</v>
      </c>
      <c r="M91" s="11">
        <f>K91/K393</f>
        <v>0.0008027982712335215</v>
      </c>
    </row>
    <row r="92" spans="2:13" ht="12.75">
      <c r="B92" s="58" t="s">
        <v>32</v>
      </c>
      <c r="C92" s="58"/>
      <c r="D92" s="58"/>
      <c r="E92" s="59" t="s">
        <v>33</v>
      </c>
      <c r="F92" s="59"/>
      <c r="G92" s="59"/>
      <c r="H92" s="25"/>
      <c r="I92" s="26">
        <f>SUM(I93,I102,I110,I137,I142)</f>
        <v>1734970.6100000003</v>
      </c>
      <c r="J92" s="26">
        <f>SUM(J93,J102,J110,J137,J142)</f>
        <v>2018988</v>
      </c>
      <c r="K92" s="26">
        <f>SUM(K93,K110,K102,K137,K142)</f>
        <v>1948614.9799999995</v>
      </c>
      <c r="L92" s="27">
        <f t="shared" si="1"/>
        <v>0.9651444089811329</v>
      </c>
      <c r="M92" s="27">
        <f>K92/K393</f>
        <v>0.15522742526550967</v>
      </c>
    </row>
    <row r="93" spans="2:13" ht="12.75">
      <c r="B93" s="60" t="s">
        <v>34</v>
      </c>
      <c r="C93" s="60"/>
      <c r="D93" s="60"/>
      <c r="E93" s="61" t="s">
        <v>35</v>
      </c>
      <c r="F93" s="61"/>
      <c r="G93" s="61"/>
      <c r="H93" s="1"/>
      <c r="I93" s="3">
        <f>SUM(I94:I101)</f>
        <v>56641</v>
      </c>
      <c r="J93" s="3">
        <f>SUM(J94:J101)</f>
        <v>58769</v>
      </c>
      <c r="K93" s="3">
        <f>SUM(K94:K101)</f>
        <v>58769</v>
      </c>
      <c r="L93" s="10">
        <f t="shared" si="1"/>
        <v>1</v>
      </c>
      <c r="M93" s="10">
        <f>K93/K393</f>
        <v>0.004681561339238366</v>
      </c>
    </row>
    <row r="94" spans="2:13" ht="12.75">
      <c r="B94" s="52" t="s">
        <v>101</v>
      </c>
      <c r="C94" s="52"/>
      <c r="D94" s="52"/>
      <c r="E94" s="53" t="s">
        <v>102</v>
      </c>
      <c r="F94" s="53"/>
      <c r="G94" s="53"/>
      <c r="H94" s="5"/>
      <c r="I94" s="3">
        <v>38000</v>
      </c>
      <c r="J94" s="3">
        <v>37000</v>
      </c>
      <c r="K94" s="3">
        <v>37000</v>
      </c>
      <c r="L94" s="8">
        <f t="shared" si="1"/>
        <v>1</v>
      </c>
      <c r="M94" s="10">
        <f>K94/K393</f>
        <v>0.002947434354027115</v>
      </c>
    </row>
    <row r="95" spans="2:13" ht="12.75">
      <c r="B95" s="52" t="s">
        <v>103</v>
      </c>
      <c r="C95" s="52"/>
      <c r="D95" s="52"/>
      <c r="E95" s="53" t="s">
        <v>104</v>
      </c>
      <c r="F95" s="53"/>
      <c r="G95" s="53"/>
      <c r="H95" s="5"/>
      <c r="I95" s="3">
        <v>3200</v>
      </c>
      <c r="J95" s="3">
        <v>3000</v>
      </c>
      <c r="K95" s="3">
        <v>3000</v>
      </c>
      <c r="L95" s="8">
        <f t="shared" si="1"/>
        <v>1</v>
      </c>
      <c r="M95" s="10">
        <f>K95/K393</f>
        <v>0.00023898116384003633</v>
      </c>
    </row>
    <row r="96" spans="2:13" ht="12.75">
      <c r="B96" s="52" t="s">
        <v>105</v>
      </c>
      <c r="C96" s="52"/>
      <c r="D96" s="52"/>
      <c r="E96" s="53" t="s">
        <v>106</v>
      </c>
      <c r="F96" s="53"/>
      <c r="G96" s="53"/>
      <c r="H96" s="5"/>
      <c r="I96" s="3">
        <v>7100</v>
      </c>
      <c r="J96" s="3">
        <v>6900</v>
      </c>
      <c r="K96" s="3">
        <v>6900</v>
      </c>
      <c r="L96" s="8">
        <f t="shared" si="1"/>
        <v>1</v>
      </c>
      <c r="M96" s="10">
        <f>K96/K393</f>
        <v>0.0005496566768320836</v>
      </c>
    </row>
    <row r="97" spans="2:13" ht="12.75">
      <c r="B97" s="52" t="s">
        <v>107</v>
      </c>
      <c r="C97" s="52"/>
      <c r="D97" s="52"/>
      <c r="E97" s="53" t="s">
        <v>108</v>
      </c>
      <c r="F97" s="53"/>
      <c r="G97" s="53"/>
      <c r="H97" s="5"/>
      <c r="I97" s="3">
        <v>1000</v>
      </c>
      <c r="J97" s="3">
        <v>1100</v>
      </c>
      <c r="K97" s="3">
        <v>1100</v>
      </c>
      <c r="L97" s="8">
        <f t="shared" si="1"/>
        <v>1</v>
      </c>
      <c r="M97" s="10">
        <f>K97/K393</f>
        <v>8.762642674134665E-05</v>
      </c>
    </row>
    <row r="98" spans="2:13" ht="12.75">
      <c r="B98" s="52" t="s">
        <v>89</v>
      </c>
      <c r="C98" s="52"/>
      <c r="D98" s="52"/>
      <c r="E98" s="53" t="s">
        <v>90</v>
      </c>
      <c r="F98" s="53"/>
      <c r="G98" s="53"/>
      <c r="H98" s="5"/>
      <c r="I98" s="3">
        <v>3369</v>
      </c>
      <c r="J98" s="3">
        <v>4497</v>
      </c>
      <c r="K98" s="3">
        <v>4497</v>
      </c>
      <c r="L98" s="8">
        <f t="shared" si="1"/>
        <v>1</v>
      </c>
      <c r="M98" s="10">
        <f>K98/K393</f>
        <v>0.00035823276459621446</v>
      </c>
    </row>
    <row r="99" spans="2:13" ht="12.75">
      <c r="B99" s="52" t="s">
        <v>96</v>
      </c>
      <c r="C99" s="52"/>
      <c r="D99" s="52"/>
      <c r="E99" s="53" t="s">
        <v>97</v>
      </c>
      <c r="F99" s="53"/>
      <c r="G99" s="53"/>
      <c r="H99" s="5"/>
      <c r="I99" s="3">
        <v>3700</v>
      </c>
      <c r="J99" s="3">
        <v>5400</v>
      </c>
      <c r="K99" s="3">
        <v>5400</v>
      </c>
      <c r="L99" s="8">
        <f aca="true" t="shared" si="2" ref="L99:L128">K99/J99</f>
        <v>1</v>
      </c>
      <c r="M99" s="10">
        <f>K99/K393</f>
        <v>0.0004301660949120654</v>
      </c>
    </row>
    <row r="100" spans="2:13" ht="12.75">
      <c r="B100" s="52" t="s">
        <v>113</v>
      </c>
      <c r="C100" s="52"/>
      <c r="D100" s="52"/>
      <c r="E100" s="53" t="s">
        <v>114</v>
      </c>
      <c r="F100" s="53"/>
      <c r="G100" s="53"/>
      <c r="H100" s="5"/>
      <c r="I100" s="3">
        <v>272</v>
      </c>
      <c r="J100" s="3">
        <v>272</v>
      </c>
      <c r="K100" s="3">
        <v>272</v>
      </c>
      <c r="L100" s="8">
        <f t="shared" si="2"/>
        <v>1</v>
      </c>
      <c r="M100" s="10">
        <f>K100/K393</f>
        <v>2.1667625521496628E-05</v>
      </c>
    </row>
    <row r="101" spans="2:13" ht="12.75" customHeight="1">
      <c r="B101" s="52" t="s">
        <v>115</v>
      </c>
      <c r="C101" s="52"/>
      <c r="D101" s="52"/>
      <c r="E101" s="53" t="s">
        <v>116</v>
      </c>
      <c r="F101" s="53"/>
      <c r="G101" s="53"/>
      <c r="H101" s="5"/>
      <c r="I101" s="3">
        <v>0</v>
      </c>
      <c r="J101" s="3">
        <v>600</v>
      </c>
      <c r="K101" s="3">
        <v>600</v>
      </c>
      <c r="L101" s="8">
        <f t="shared" si="2"/>
        <v>1</v>
      </c>
      <c r="M101" s="11">
        <f>K101/K393</f>
        <v>4.779623276800727E-05</v>
      </c>
    </row>
    <row r="102" spans="2:13" ht="12.75" customHeight="1">
      <c r="B102" s="60" t="s">
        <v>138</v>
      </c>
      <c r="C102" s="60"/>
      <c r="D102" s="60"/>
      <c r="E102" s="61" t="s">
        <v>139</v>
      </c>
      <c r="F102" s="61"/>
      <c r="G102" s="61"/>
      <c r="H102" s="1"/>
      <c r="I102" s="3">
        <f>SUM(I103:I109)</f>
        <v>52896.61000000001</v>
      </c>
      <c r="J102" s="3">
        <f>SUM(J103:J109)</f>
        <v>75700</v>
      </c>
      <c r="K102" s="3">
        <f>SUM(K103:K109)</f>
        <v>75338.37</v>
      </c>
      <c r="L102" s="10">
        <f t="shared" si="2"/>
        <v>0.9952228533685601</v>
      </c>
      <c r="M102" s="10">
        <f>K102/K393</f>
        <v>0.006001483781470426</v>
      </c>
    </row>
    <row r="103" spans="2:13" ht="12.75" customHeight="1">
      <c r="B103" s="52" t="s">
        <v>140</v>
      </c>
      <c r="C103" s="52"/>
      <c r="D103" s="52"/>
      <c r="E103" s="53" t="s">
        <v>141</v>
      </c>
      <c r="F103" s="53"/>
      <c r="G103" s="53"/>
      <c r="H103" s="5"/>
      <c r="I103" s="3">
        <v>44590</v>
      </c>
      <c r="J103" s="3">
        <v>67750</v>
      </c>
      <c r="K103" s="3">
        <v>67740</v>
      </c>
      <c r="L103" s="8">
        <f t="shared" si="2"/>
        <v>0.9998523985239852</v>
      </c>
      <c r="M103" s="10">
        <f>K103/K393</f>
        <v>0.00539619467950802</v>
      </c>
    </row>
    <row r="104" spans="2:13" ht="12.75" customHeight="1">
      <c r="B104" s="52" t="s">
        <v>122</v>
      </c>
      <c r="C104" s="52"/>
      <c r="D104" s="52"/>
      <c r="E104" s="53" t="s">
        <v>123</v>
      </c>
      <c r="F104" s="53"/>
      <c r="G104" s="53"/>
      <c r="H104" s="5"/>
      <c r="I104" s="3">
        <v>305.3</v>
      </c>
      <c r="J104" s="3">
        <v>55</v>
      </c>
      <c r="K104" s="3">
        <v>54.7</v>
      </c>
      <c r="L104" s="11">
        <f t="shared" si="2"/>
        <v>0.9945454545454546</v>
      </c>
      <c r="M104" s="10">
        <f>K104/K393</f>
        <v>4.357423220683329E-06</v>
      </c>
    </row>
    <row r="105" spans="2:13" ht="12.75" customHeight="1">
      <c r="B105" s="52" t="s">
        <v>89</v>
      </c>
      <c r="C105" s="52"/>
      <c r="D105" s="52"/>
      <c r="E105" s="53" t="s">
        <v>90</v>
      </c>
      <c r="F105" s="53"/>
      <c r="G105" s="53"/>
      <c r="H105" s="5"/>
      <c r="I105" s="3">
        <v>1788.94</v>
      </c>
      <c r="J105" s="3">
        <v>4880</v>
      </c>
      <c r="K105" s="3">
        <v>4601.78</v>
      </c>
      <c r="L105" s="8">
        <f t="shared" si="2"/>
        <v>0.9429877049180327</v>
      </c>
      <c r="M105" s="10">
        <f>K105/K393</f>
        <v>0.0003665795800452675</v>
      </c>
    </row>
    <row r="106" spans="2:13" ht="12.75" customHeight="1">
      <c r="B106" s="52" t="s">
        <v>96</v>
      </c>
      <c r="C106" s="52"/>
      <c r="D106" s="52"/>
      <c r="E106" s="53" t="s">
        <v>97</v>
      </c>
      <c r="F106" s="53"/>
      <c r="G106" s="53"/>
      <c r="H106" s="5"/>
      <c r="I106" s="3">
        <v>5843.08</v>
      </c>
      <c r="J106" s="3">
        <v>2100</v>
      </c>
      <c r="K106" s="3">
        <v>2073.58</v>
      </c>
      <c r="L106" s="8">
        <f t="shared" si="2"/>
        <v>0.9874190476190475</v>
      </c>
      <c r="M106" s="10">
        <f>K106/K393</f>
        <v>0.00016518218723847417</v>
      </c>
    </row>
    <row r="107" spans="2:13" ht="12.75" customHeight="1">
      <c r="B107" s="52" t="s">
        <v>142</v>
      </c>
      <c r="C107" s="52"/>
      <c r="D107" s="52"/>
      <c r="E107" s="53" t="s">
        <v>144</v>
      </c>
      <c r="F107" s="53"/>
      <c r="G107" s="53"/>
      <c r="H107" s="5"/>
      <c r="I107" s="3">
        <v>369.29</v>
      </c>
      <c r="J107" s="3">
        <v>250</v>
      </c>
      <c r="K107" s="3">
        <v>244.8</v>
      </c>
      <c r="L107" s="8">
        <f t="shared" si="2"/>
        <v>0.9792000000000001</v>
      </c>
      <c r="M107" s="10">
        <f>K107/K393</f>
        <v>1.9500862969346966E-05</v>
      </c>
    </row>
    <row r="108" spans="2:13" ht="27" customHeight="1">
      <c r="B108" s="52" t="s">
        <v>136</v>
      </c>
      <c r="C108" s="52"/>
      <c r="D108" s="52"/>
      <c r="E108" s="69" t="s">
        <v>137</v>
      </c>
      <c r="F108" s="70"/>
      <c r="G108" s="71"/>
      <c r="H108" s="5"/>
      <c r="I108" s="3">
        <v>0</v>
      </c>
      <c r="J108" s="3">
        <v>120</v>
      </c>
      <c r="K108" s="3">
        <v>119.56</v>
      </c>
      <c r="L108" s="8">
        <f t="shared" si="2"/>
        <v>0.9963333333333334</v>
      </c>
      <c r="M108" s="10">
        <f>K108/K393</f>
        <v>9.524195982904915E-06</v>
      </c>
    </row>
    <row r="109" spans="2:13" ht="12.75" customHeight="1">
      <c r="B109" s="52" t="s">
        <v>115</v>
      </c>
      <c r="C109" s="52"/>
      <c r="D109" s="52"/>
      <c r="E109" s="53" t="s">
        <v>116</v>
      </c>
      <c r="F109" s="53"/>
      <c r="G109" s="53"/>
      <c r="H109" s="5"/>
      <c r="I109" s="3">
        <v>0</v>
      </c>
      <c r="J109" s="3">
        <v>545</v>
      </c>
      <c r="K109" s="3">
        <v>503.95</v>
      </c>
      <c r="L109" s="8">
        <f t="shared" si="2"/>
        <v>0.9246788990825688</v>
      </c>
      <c r="M109" s="10">
        <f>K109/K393</f>
        <v>4.014485250572877E-05</v>
      </c>
    </row>
    <row r="110" spans="2:13" ht="12.75">
      <c r="B110" s="60" t="s">
        <v>36</v>
      </c>
      <c r="C110" s="60"/>
      <c r="D110" s="60"/>
      <c r="E110" s="61" t="s">
        <v>37</v>
      </c>
      <c r="F110" s="61"/>
      <c r="G110" s="61"/>
      <c r="H110" s="1"/>
      <c r="I110" s="3">
        <f>SUM(I111:I136)</f>
        <v>1577790.37</v>
      </c>
      <c r="J110" s="3">
        <f>SUM(J111:J136)</f>
        <v>1843269</v>
      </c>
      <c r="K110" s="3">
        <f>SUM(K111:K136)</f>
        <v>1774365.7899999998</v>
      </c>
      <c r="L110" s="10">
        <f t="shared" si="2"/>
        <v>0.9626190154556931</v>
      </c>
      <c r="M110" s="10">
        <f>K110/K393</f>
        <v>0.14134666719071515</v>
      </c>
    </row>
    <row r="111" spans="2:13" ht="12.75">
      <c r="B111" s="52" t="s">
        <v>99</v>
      </c>
      <c r="C111" s="52"/>
      <c r="D111" s="52"/>
      <c r="E111" s="53" t="s">
        <v>100</v>
      </c>
      <c r="F111" s="53"/>
      <c r="G111" s="53"/>
      <c r="H111" s="5"/>
      <c r="I111" s="3">
        <v>1039.5</v>
      </c>
      <c r="J111" s="3">
        <v>1000</v>
      </c>
      <c r="K111" s="3">
        <v>894.52</v>
      </c>
      <c r="L111" s="8">
        <f t="shared" si="2"/>
        <v>0.89452</v>
      </c>
      <c r="M111" s="11">
        <f>K111/K393</f>
        <v>7.125781022606311E-05</v>
      </c>
    </row>
    <row r="112" spans="2:13" ht="12.75">
      <c r="B112" s="52" t="s">
        <v>101</v>
      </c>
      <c r="C112" s="52"/>
      <c r="D112" s="52"/>
      <c r="E112" s="53" t="s">
        <v>102</v>
      </c>
      <c r="F112" s="53"/>
      <c r="G112" s="53"/>
      <c r="H112" s="5"/>
      <c r="I112" s="3">
        <v>921335.5</v>
      </c>
      <c r="J112" s="3">
        <v>1030050</v>
      </c>
      <c r="K112" s="3">
        <v>998506.32</v>
      </c>
      <c r="L112" s="8">
        <f t="shared" si="2"/>
        <v>0.9693765545361875</v>
      </c>
      <c r="M112" s="11">
        <f>K112/K393</f>
        <v>0.07954140081841057</v>
      </c>
    </row>
    <row r="113" spans="2:13" ht="12.75">
      <c r="B113" s="52" t="s">
        <v>103</v>
      </c>
      <c r="C113" s="52"/>
      <c r="D113" s="52"/>
      <c r="E113" s="53" t="s">
        <v>104</v>
      </c>
      <c r="F113" s="53"/>
      <c r="G113" s="53"/>
      <c r="H113" s="5"/>
      <c r="I113" s="3">
        <v>86339.01</v>
      </c>
      <c r="J113" s="3">
        <v>75800</v>
      </c>
      <c r="K113" s="3">
        <v>75711.77</v>
      </c>
      <c r="L113" s="8">
        <f t="shared" si="2"/>
        <v>0.9988360158311346</v>
      </c>
      <c r="M113" s="11">
        <f>K113/K393</f>
        <v>0.006031228970329716</v>
      </c>
    </row>
    <row r="114" spans="2:13" ht="12.75">
      <c r="B114" s="52" t="s">
        <v>105</v>
      </c>
      <c r="C114" s="52"/>
      <c r="D114" s="52"/>
      <c r="E114" s="53" t="s">
        <v>106</v>
      </c>
      <c r="F114" s="53"/>
      <c r="G114" s="53"/>
      <c r="H114" s="5"/>
      <c r="I114" s="3">
        <v>160389.44</v>
      </c>
      <c r="J114" s="3">
        <v>182300</v>
      </c>
      <c r="K114" s="3">
        <v>170195.79</v>
      </c>
      <c r="L114" s="8">
        <f t="shared" si="2"/>
        <v>0.9336027975863961</v>
      </c>
      <c r="M114" s="11">
        <f>K114/K393</f>
        <v>0.013557862658291474</v>
      </c>
    </row>
    <row r="115" spans="2:13" ht="12.75">
      <c r="B115" s="52" t="s">
        <v>107</v>
      </c>
      <c r="C115" s="52"/>
      <c r="D115" s="52"/>
      <c r="E115" s="53" t="s">
        <v>108</v>
      </c>
      <c r="F115" s="53"/>
      <c r="G115" s="53"/>
      <c r="H115" s="5"/>
      <c r="I115" s="3">
        <v>23831.35</v>
      </c>
      <c r="J115" s="3">
        <v>27400</v>
      </c>
      <c r="K115" s="3">
        <v>25228.26</v>
      </c>
      <c r="L115" s="8">
        <f t="shared" si="2"/>
        <v>0.9207394160583942</v>
      </c>
      <c r="M115" s="11">
        <f>K115/K393</f>
        <v>0.002009692978819678</v>
      </c>
    </row>
    <row r="116" spans="2:13" ht="12.75">
      <c r="B116" s="52" t="s">
        <v>146</v>
      </c>
      <c r="C116" s="52"/>
      <c r="D116" s="52"/>
      <c r="E116" s="53" t="s">
        <v>147</v>
      </c>
      <c r="F116" s="53"/>
      <c r="G116" s="53"/>
      <c r="H116" s="5"/>
      <c r="I116" s="3">
        <v>17830.48</v>
      </c>
      <c r="J116" s="3">
        <v>27830</v>
      </c>
      <c r="K116" s="3">
        <v>27457</v>
      </c>
      <c r="L116" s="8">
        <f t="shared" si="2"/>
        <v>0.986597197269134</v>
      </c>
      <c r="M116" s="11">
        <f>K116/K393</f>
        <v>0.0021872352718519594</v>
      </c>
    </row>
    <row r="117" spans="2:13" ht="12.75">
      <c r="B117" s="52" t="s">
        <v>122</v>
      </c>
      <c r="C117" s="52"/>
      <c r="D117" s="52"/>
      <c r="E117" s="53" t="s">
        <v>123</v>
      </c>
      <c r="F117" s="53"/>
      <c r="G117" s="53"/>
      <c r="H117" s="5"/>
      <c r="I117" s="3">
        <v>1069.3</v>
      </c>
      <c r="J117" s="3">
        <v>5700</v>
      </c>
      <c r="K117" s="3">
        <v>5420.7</v>
      </c>
      <c r="L117" s="11">
        <f t="shared" si="2"/>
        <v>0.951</v>
      </c>
      <c r="M117" s="11">
        <f>K117/K393</f>
        <v>0.00043181506494256163</v>
      </c>
    </row>
    <row r="118" spans="2:13" ht="12.75">
      <c r="B118" s="52" t="s">
        <v>89</v>
      </c>
      <c r="C118" s="52"/>
      <c r="D118" s="52"/>
      <c r="E118" s="53" t="s">
        <v>90</v>
      </c>
      <c r="F118" s="53"/>
      <c r="G118" s="53"/>
      <c r="H118" s="5"/>
      <c r="I118" s="3">
        <v>55479.91</v>
      </c>
      <c r="J118" s="3">
        <v>126927</v>
      </c>
      <c r="K118" s="3">
        <v>123078.5</v>
      </c>
      <c r="L118" s="8">
        <f t="shared" si="2"/>
        <v>0.9696794220299857</v>
      </c>
      <c r="M118" s="11">
        <f>K118/K393</f>
        <v>0.009804481057895303</v>
      </c>
    </row>
    <row r="119" spans="2:13" ht="12.75">
      <c r="B119" s="52" t="s">
        <v>94</v>
      </c>
      <c r="C119" s="52"/>
      <c r="D119" s="52"/>
      <c r="E119" s="53" t="s">
        <v>95</v>
      </c>
      <c r="F119" s="53"/>
      <c r="G119" s="53"/>
      <c r="H119" s="5"/>
      <c r="I119" s="3">
        <v>21557.7</v>
      </c>
      <c r="J119" s="3">
        <v>25000</v>
      </c>
      <c r="K119" s="3">
        <v>19946.9</v>
      </c>
      <c r="L119" s="8">
        <f t="shared" si="2"/>
        <v>0.797876</v>
      </c>
      <c r="M119" s="11">
        <f>K119/K393</f>
        <v>0.001588977792333607</v>
      </c>
    </row>
    <row r="120" spans="2:13" ht="12.75">
      <c r="B120" s="52" t="s">
        <v>109</v>
      </c>
      <c r="C120" s="52"/>
      <c r="D120" s="52"/>
      <c r="E120" s="53" t="s">
        <v>110</v>
      </c>
      <c r="F120" s="53"/>
      <c r="G120" s="53"/>
      <c r="H120" s="5"/>
      <c r="I120" s="3">
        <v>1671</v>
      </c>
      <c r="J120" s="3">
        <v>32200</v>
      </c>
      <c r="K120" s="3">
        <v>31987.66</v>
      </c>
      <c r="L120" s="8">
        <f t="shared" si="2"/>
        <v>0.9934055900621118</v>
      </c>
      <c r="M120" s="11">
        <f>K120/K393</f>
        <v>0.0025481494051064588</v>
      </c>
    </row>
    <row r="121" spans="2:13" ht="12.75">
      <c r="B121" s="52" t="s">
        <v>111</v>
      </c>
      <c r="C121" s="52"/>
      <c r="D121" s="52"/>
      <c r="E121" s="53" t="s">
        <v>112</v>
      </c>
      <c r="F121" s="53"/>
      <c r="G121" s="53"/>
      <c r="H121" s="5"/>
      <c r="I121" s="3">
        <v>1069.6</v>
      </c>
      <c r="J121" s="3">
        <v>1000</v>
      </c>
      <c r="K121" s="3">
        <v>952</v>
      </c>
      <c r="L121" s="8">
        <f t="shared" si="2"/>
        <v>0.952</v>
      </c>
      <c r="M121" s="11">
        <f>K121/K393</f>
        <v>7.58366893252382E-05</v>
      </c>
    </row>
    <row r="122" spans="2:13" ht="12.75">
      <c r="B122" s="54" t="s">
        <v>96</v>
      </c>
      <c r="C122" s="54"/>
      <c r="D122" s="54"/>
      <c r="E122" s="53" t="s">
        <v>97</v>
      </c>
      <c r="F122" s="53"/>
      <c r="G122" s="53"/>
      <c r="H122" s="5"/>
      <c r="I122" s="3">
        <v>180875.64</v>
      </c>
      <c r="J122" s="3">
        <v>136433</v>
      </c>
      <c r="K122" s="3">
        <v>132384.12</v>
      </c>
      <c r="L122" s="11">
        <f t="shared" si="2"/>
        <v>0.9703233088768846</v>
      </c>
      <c r="M122" s="11">
        <f>K122/K393</f>
        <v>0.010545770357179676</v>
      </c>
    </row>
    <row r="123" spans="2:13" ht="12.75">
      <c r="B123" s="54" t="s">
        <v>148</v>
      </c>
      <c r="C123" s="54"/>
      <c r="D123" s="54"/>
      <c r="E123" s="53" t="s">
        <v>149</v>
      </c>
      <c r="F123" s="53"/>
      <c r="G123" s="53"/>
      <c r="H123" s="5"/>
      <c r="I123" s="3">
        <v>1996.97</v>
      </c>
      <c r="J123" s="3">
        <v>5130</v>
      </c>
      <c r="K123" s="3">
        <v>4548.12</v>
      </c>
      <c r="L123" s="11">
        <f t="shared" si="2"/>
        <v>0.8865730994152047</v>
      </c>
      <c r="M123" s="11">
        <f>K123/K393</f>
        <v>0.0003623050036280487</v>
      </c>
    </row>
    <row r="124" spans="2:13" ht="12.75">
      <c r="B124" s="52" t="s">
        <v>150</v>
      </c>
      <c r="C124" s="52"/>
      <c r="D124" s="52"/>
      <c r="E124" s="53" t="s">
        <v>152</v>
      </c>
      <c r="F124" s="53"/>
      <c r="G124" s="53"/>
      <c r="H124" s="5"/>
      <c r="I124" s="3">
        <v>0</v>
      </c>
      <c r="J124" s="3">
        <v>7020</v>
      </c>
      <c r="K124" s="3">
        <v>7005.47</v>
      </c>
      <c r="L124" s="8">
        <f t="shared" si="2"/>
        <v>0.9979301994301994</v>
      </c>
      <c r="M124" s="11">
        <f>K124/K393</f>
        <v>0.0005580584579488198</v>
      </c>
    </row>
    <row r="125" spans="2:13" ht="12.75">
      <c r="B125" s="52" t="s">
        <v>153</v>
      </c>
      <c r="C125" s="52"/>
      <c r="D125" s="52"/>
      <c r="E125" s="53" t="s">
        <v>151</v>
      </c>
      <c r="F125" s="53"/>
      <c r="G125" s="53"/>
      <c r="H125" s="5"/>
      <c r="I125" s="3">
        <v>0</v>
      </c>
      <c r="J125" s="3">
        <v>26400</v>
      </c>
      <c r="K125" s="3">
        <v>25267.02</v>
      </c>
      <c r="L125" s="8">
        <f t="shared" si="2"/>
        <v>0.957084090909091</v>
      </c>
      <c r="M125" s="11">
        <f>K125/K393</f>
        <v>0.002012780615456492</v>
      </c>
    </row>
    <row r="126" spans="2:13" ht="12.75">
      <c r="B126" s="52" t="s">
        <v>142</v>
      </c>
      <c r="C126" s="52"/>
      <c r="D126" s="52"/>
      <c r="E126" s="53" t="s">
        <v>237</v>
      </c>
      <c r="F126" s="53"/>
      <c r="G126" s="53"/>
      <c r="H126" s="5"/>
      <c r="I126" s="3">
        <v>26304.52</v>
      </c>
      <c r="J126" s="3">
        <v>28400</v>
      </c>
      <c r="K126" s="3">
        <v>26866.74</v>
      </c>
      <c r="L126" s="8">
        <f t="shared" si="2"/>
        <v>0.946011971830986</v>
      </c>
      <c r="M126" s="11">
        <f>K126/K393</f>
        <v>0.002140214931262553</v>
      </c>
    </row>
    <row r="127" spans="2:13" ht="12.75">
      <c r="B127" s="52" t="s">
        <v>143</v>
      </c>
      <c r="C127" s="52"/>
      <c r="D127" s="52"/>
      <c r="E127" s="53" t="s">
        <v>145</v>
      </c>
      <c r="F127" s="53"/>
      <c r="G127" s="53"/>
      <c r="H127" s="5"/>
      <c r="I127" s="3">
        <v>350.71</v>
      </c>
      <c r="J127" s="3">
        <v>300</v>
      </c>
      <c r="K127" s="3">
        <v>180.76</v>
      </c>
      <c r="L127" s="8">
        <f t="shared" si="2"/>
        <v>0.6025333333333333</v>
      </c>
      <c r="M127" s="11">
        <f>K127/K393</f>
        <v>1.4399411725241656E-05</v>
      </c>
    </row>
    <row r="128" spans="2:13" ht="12.75">
      <c r="B128" s="52" t="s">
        <v>113</v>
      </c>
      <c r="C128" s="52"/>
      <c r="D128" s="52"/>
      <c r="E128" s="53" t="s">
        <v>114</v>
      </c>
      <c r="F128" s="53"/>
      <c r="G128" s="53"/>
      <c r="H128" s="5"/>
      <c r="I128" s="3">
        <v>1978</v>
      </c>
      <c r="J128" s="3">
        <v>1600</v>
      </c>
      <c r="K128" s="3">
        <v>1567</v>
      </c>
      <c r="L128" s="8">
        <f t="shared" si="2"/>
        <v>0.979375</v>
      </c>
      <c r="M128" s="11">
        <f>K128/K393</f>
        <v>0.00012482782791244565</v>
      </c>
    </row>
    <row r="129" spans="2:13" ht="12.75">
      <c r="B129" s="52" t="s">
        <v>154</v>
      </c>
      <c r="C129" s="52"/>
      <c r="D129" s="52"/>
      <c r="E129" s="53" t="s">
        <v>155</v>
      </c>
      <c r="F129" s="53"/>
      <c r="G129" s="53"/>
      <c r="H129" s="5"/>
      <c r="I129" s="3">
        <v>45939</v>
      </c>
      <c r="J129" s="3">
        <v>39425</v>
      </c>
      <c r="K129" s="3">
        <v>39425</v>
      </c>
      <c r="L129" s="8">
        <f aca="true" t="shared" si="3" ref="L129:L143">K129/J129</f>
        <v>1</v>
      </c>
      <c r="M129" s="11">
        <f>K129/K393</f>
        <v>0.0031406107947978107</v>
      </c>
    </row>
    <row r="130" spans="2:13" ht="12.75">
      <c r="B130" s="52" t="s">
        <v>156</v>
      </c>
      <c r="C130" s="52"/>
      <c r="D130" s="52"/>
      <c r="E130" s="53" t="s">
        <v>19</v>
      </c>
      <c r="F130" s="53"/>
      <c r="G130" s="53"/>
      <c r="H130" s="5"/>
      <c r="I130" s="3">
        <v>8.03</v>
      </c>
      <c r="J130" s="3">
        <v>4</v>
      </c>
      <c r="K130" s="3">
        <v>3.27</v>
      </c>
      <c r="L130" s="8">
        <f t="shared" si="3"/>
        <v>0.8175</v>
      </c>
      <c r="M130" s="11">
        <f>K130/K393</f>
        <v>2.604894685856396E-07</v>
      </c>
    </row>
    <row r="131" spans="2:13" ht="12.75">
      <c r="B131" s="54" t="s">
        <v>130</v>
      </c>
      <c r="C131" s="54"/>
      <c r="D131" s="54"/>
      <c r="E131" s="53" t="s">
        <v>134</v>
      </c>
      <c r="F131" s="53"/>
      <c r="G131" s="53"/>
      <c r="H131" s="5"/>
      <c r="I131" s="3">
        <v>3738.13</v>
      </c>
      <c r="J131" s="3">
        <v>5800</v>
      </c>
      <c r="K131" s="3">
        <v>5364.37</v>
      </c>
      <c r="L131" s="11">
        <f t="shared" si="3"/>
        <v>0.9248913793103448</v>
      </c>
      <c r="M131" s="11">
        <f>K131/K393</f>
        <v>0.00042732779528952523</v>
      </c>
    </row>
    <row r="132" spans="2:13" ht="12.75">
      <c r="B132" s="54" t="s">
        <v>157</v>
      </c>
      <c r="C132" s="54"/>
      <c r="D132" s="54"/>
      <c r="E132" s="53" t="s">
        <v>158</v>
      </c>
      <c r="F132" s="53"/>
      <c r="G132" s="53"/>
      <c r="H132" s="5"/>
      <c r="I132" s="3">
        <v>0</v>
      </c>
      <c r="J132" s="3">
        <v>7600</v>
      </c>
      <c r="K132" s="3">
        <v>7530.5</v>
      </c>
      <c r="L132" s="11">
        <f t="shared" si="3"/>
        <v>0.9908552631578947</v>
      </c>
      <c r="M132" s="11">
        <f>K132/K393</f>
        <v>0.0005998825514324645</v>
      </c>
    </row>
    <row r="133" spans="2:13" ht="27" customHeight="1">
      <c r="B133" s="52" t="s">
        <v>136</v>
      </c>
      <c r="C133" s="52"/>
      <c r="D133" s="52"/>
      <c r="E133" s="69" t="s">
        <v>137</v>
      </c>
      <c r="F133" s="70"/>
      <c r="G133" s="71"/>
      <c r="H133" s="5"/>
      <c r="I133" s="3">
        <v>0</v>
      </c>
      <c r="J133" s="3">
        <v>6500</v>
      </c>
      <c r="K133" s="3">
        <v>6020.31</v>
      </c>
      <c r="L133" s="8">
        <f t="shared" si="3"/>
        <v>0.9262015384615385</v>
      </c>
      <c r="M133" s="11">
        <f>K133/K393</f>
        <v>0.00047958023015926975</v>
      </c>
    </row>
    <row r="134" spans="2:13" ht="12.75">
      <c r="B134" s="52" t="s">
        <v>115</v>
      </c>
      <c r="C134" s="52"/>
      <c r="D134" s="52"/>
      <c r="E134" s="53" t="s">
        <v>116</v>
      </c>
      <c r="F134" s="53"/>
      <c r="G134" s="53"/>
      <c r="H134" s="5"/>
      <c r="I134" s="3">
        <v>0</v>
      </c>
      <c r="J134" s="3">
        <v>29750</v>
      </c>
      <c r="K134" s="3">
        <v>28185.29</v>
      </c>
      <c r="L134" s="8">
        <f t="shared" si="3"/>
        <v>0.9474047058823529</v>
      </c>
      <c r="M134" s="11">
        <f>K134/K393</f>
        <v>0.002245251135789646</v>
      </c>
    </row>
    <row r="135" spans="2:13" ht="12.75">
      <c r="B135" s="52" t="s">
        <v>119</v>
      </c>
      <c r="C135" s="52"/>
      <c r="D135" s="52"/>
      <c r="E135" s="53" t="s">
        <v>160</v>
      </c>
      <c r="F135" s="53"/>
      <c r="G135" s="53"/>
      <c r="H135" s="5"/>
      <c r="I135" s="3">
        <v>0</v>
      </c>
      <c r="J135" s="3">
        <v>3050</v>
      </c>
      <c r="K135" s="3">
        <v>0</v>
      </c>
      <c r="L135" s="8">
        <v>0</v>
      </c>
      <c r="M135" s="11">
        <f>K135/K393</f>
        <v>0</v>
      </c>
    </row>
    <row r="136" spans="2:13" ht="12.75">
      <c r="B136" s="52" t="s">
        <v>159</v>
      </c>
      <c r="C136" s="52"/>
      <c r="D136" s="52"/>
      <c r="E136" s="53" t="s">
        <v>160</v>
      </c>
      <c r="F136" s="53"/>
      <c r="G136" s="53"/>
      <c r="H136" s="5"/>
      <c r="I136" s="3">
        <v>24986.58</v>
      </c>
      <c r="J136" s="3">
        <v>10650</v>
      </c>
      <c r="K136" s="3">
        <v>10638.4</v>
      </c>
      <c r="L136" s="8">
        <f t="shared" si="3"/>
        <v>0.9989107981220657</v>
      </c>
      <c r="M136" s="11">
        <f>K136/K393</f>
        <v>0.0008474590711319475</v>
      </c>
    </row>
    <row r="137" spans="2:13" ht="12.75">
      <c r="B137" s="60" t="s">
        <v>161</v>
      </c>
      <c r="C137" s="60"/>
      <c r="D137" s="60"/>
      <c r="E137" s="61" t="s">
        <v>162</v>
      </c>
      <c r="F137" s="61"/>
      <c r="G137" s="61"/>
      <c r="H137" s="1"/>
      <c r="I137" s="3">
        <f>SUM(I138:I141)</f>
        <v>37798.12</v>
      </c>
      <c r="J137" s="3">
        <f>SUM(J138:J141)</f>
        <v>30550</v>
      </c>
      <c r="K137" s="3">
        <f>SUM(K138:K141)</f>
        <v>29459.89</v>
      </c>
      <c r="L137" s="10">
        <f t="shared" si="3"/>
        <v>0.9643171849427168</v>
      </c>
      <c r="M137" s="10">
        <f>K137/K393</f>
        <v>0.002346786266266483</v>
      </c>
    </row>
    <row r="138" spans="2:13" ht="12.75">
      <c r="B138" s="72" t="s">
        <v>238</v>
      </c>
      <c r="C138" s="73"/>
      <c r="D138" s="74"/>
      <c r="E138" s="93" t="s">
        <v>239</v>
      </c>
      <c r="F138" s="94"/>
      <c r="G138" s="95"/>
      <c r="H138" s="1"/>
      <c r="I138" s="3">
        <v>6000</v>
      </c>
      <c r="J138" s="3">
        <v>2000</v>
      </c>
      <c r="K138" s="3">
        <v>2000</v>
      </c>
      <c r="L138" s="10">
        <f>K138/J138</f>
        <v>1</v>
      </c>
      <c r="M138" s="10">
        <f>K138/K393</f>
        <v>0.00015932077589335755</v>
      </c>
    </row>
    <row r="139" spans="2:13" ht="12.75">
      <c r="B139" s="52" t="s">
        <v>122</v>
      </c>
      <c r="C139" s="52"/>
      <c r="D139" s="52"/>
      <c r="E139" s="53" t="s">
        <v>123</v>
      </c>
      <c r="F139" s="53"/>
      <c r="G139" s="53"/>
      <c r="H139" s="5"/>
      <c r="I139" s="3">
        <v>875</v>
      </c>
      <c r="J139" s="3">
        <v>1000</v>
      </c>
      <c r="K139" s="3">
        <v>850</v>
      </c>
      <c r="L139" s="11">
        <f t="shared" si="3"/>
        <v>0.85</v>
      </c>
      <c r="M139" s="10">
        <f>K139/K393</f>
        <v>6.771132975467696E-05</v>
      </c>
    </row>
    <row r="140" spans="2:13" ht="12.75">
      <c r="B140" s="52" t="s">
        <v>89</v>
      </c>
      <c r="C140" s="52"/>
      <c r="D140" s="52"/>
      <c r="E140" s="53" t="s">
        <v>90</v>
      </c>
      <c r="F140" s="53"/>
      <c r="G140" s="53"/>
      <c r="H140" s="5"/>
      <c r="I140" s="3">
        <v>7066.51</v>
      </c>
      <c r="J140" s="3">
        <v>6050</v>
      </c>
      <c r="K140" s="3">
        <v>5925.17</v>
      </c>
      <c r="L140" s="8">
        <f t="shared" si="3"/>
        <v>0.9793669421487603</v>
      </c>
      <c r="M140" s="10">
        <f>K140/K393</f>
        <v>0.0004720013408500227</v>
      </c>
    </row>
    <row r="141" spans="2:13" ht="12.75">
      <c r="B141" s="54" t="s">
        <v>96</v>
      </c>
      <c r="C141" s="54"/>
      <c r="D141" s="54"/>
      <c r="E141" s="53" t="s">
        <v>97</v>
      </c>
      <c r="F141" s="53"/>
      <c r="G141" s="53"/>
      <c r="H141" s="5"/>
      <c r="I141" s="3">
        <v>23856.61</v>
      </c>
      <c r="J141" s="3">
        <v>21500</v>
      </c>
      <c r="K141" s="3">
        <v>20684.72</v>
      </c>
      <c r="L141" s="11">
        <f t="shared" si="3"/>
        <v>0.96208</v>
      </c>
      <c r="M141" s="10">
        <f>K141/K393</f>
        <v>0.0016477528197684256</v>
      </c>
    </row>
    <row r="142" spans="2:13" ht="12.75">
      <c r="B142" s="60" t="s">
        <v>230</v>
      </c>
      <c r="C142" s="60"/>
      <c r="D142" s="60"/>
      <c r="E142" s="61" t="s">
        <v>10</v>
      </c>
      <c r="F142" s="61"/>
      <c r="G142" s="61"/>
      <c r="H142" s="1"/>
      <c r="I142" s="3">
        <f>SUM(I143)</f>
        <v>9844.51</v>
      </c>
      <c r="J142" s="3">
        <f>SUM(J143)</f>
        <v>10700</v>
      </c>
      <c r="K142" s="3">
        <f>SUM(K143)</f>
        <v>10681.93</v>
      </c>
      <c r="L142" s="10">
        <f t="shared" si="3"/>
        <v>0.998311214953271</v>
      </c>
      <c r="M142" s="10">
        <f>K142/K393</f>
        <v>0.0008509266878192665</v>
      </c>
    </row>
    <row r="143" spans="2:13" ht="12.75">
      <c r="B143" s="52" t="s">
        <v>113</v>
      </c>
      <c r="C143" s="52"/>
      <c r="D143" s="52"/>
      <c r="E143" s="53" t="s">
        <v>114</v>
      </c>
      <c r="F143" s="53"/>
      <c r="G143" s="53"/>
      <c r="H143" s="5"/>
      <c r="I143" s="3">
        <v>9844.51</v>
      </c>
      <c r="J143" s="3">
        <v>10700</v>
      </c>
      <c r="K143" s="3">
        <v>10681.93</v>
      </c>
      <c r="L143" s="8">
        <f t="shared" si="3"/>
        <v>0.998311214953271</v>
      </c>
      <c r="M143" s="10">
        <f>K143/K393</f>
        <v>0.0008509266878192665</v>
      </c>
    </row>
    <row r="144" spans="2:13" ht="48.75" customHeight="1">
      <c r="B144" s="58" t="s">
        <v>38</v>
      </c>
      <c r="C144" s="58"/>
      <c r="D144" s="58"/>
      <c r="E144" s="77" t="s">
        <v>39</v>
      </c>
      <c r="F144" s="78"/>
      <c r="G144" s="79"/>
      <c r="H144" s="25"/>
      <c r="I144" s="26">
        <f>SUM(I145,I147,I156)</f>
        <v>14787.97</v>
      </c>
      <c r="J144" s="26">
        <f>SUM(J145,J147)</f>
        <v>11596</v>
      </c>
      <c r="K144" s="26">
        <f>SUM(K145,K147)</f>
        <v>11596</v>
      </c>
      <c r="L144" s="27">
        <f aca="true" t="shared" si="4" ref="L144:L155">K144/J144</f>
        <v>1</v>
      </c>
      <c r="M144" s="27">
        <f>K144/K393</f>
        <v>0.0009237418586296872</v>
      </c>
    </row>
    <row r="145" spans="2:13" ht="30.75" customHeight="1">
      <c r="B145" s="60" t="s">
        <v>40</v>
      </c>
      <c r="C145" s="60"/>
      <c r="D145" s="60"/>
      <c r="E145" s="80" t="s">
        <v>163</v>
      </c>
      <c r="F145" s="81"/>
      <c r="G145" s="82"/>
      <c r="H145" s="1"/>
      <c r="I145" s="3">
        <f>SUM(I146)</f>
        <v>864</v>
      </c>
      <c r="J145" s="3">
        <f>SUM(J146)</f>
        <v>853</v>
      </c>
      <c r="K145" s="3">
        <f>SUM(K146)</f>
        <v>853</v>
      </c>
      <c r="L145" s="10">
        <f t="shared" si="4"/>
        <v>1</v>
      </c>
      <c r="M145" s="10">
        <f>K145/K393</f>
        <v>6.7950310918517E-05</v>
      </c>
    </row>
    <row r="146" spans="2:13" ht="12.75" customHeight="1">
      <c r="B146" s="52" t="s">
        <v>89</v>
      </c>
      <c r="C146" s="52"/>
      <c r="D146" s="52"/>
      <c r="E146" s="53" t="s">
        <v>90</v>
      </c>
      <c r="F146" s="53"/>
      <c r="G146" s="53"/>
      <c r="H146" s="5"/>
      <c r="I146" s="3">
        <v>864</v>
      </c>
      <c r="J146" s="3">
        <v>853</v>
      </c>
      <c r="K146" s="3">
        <v>853</v>
      </c>
      <c r="L146" s="8">
        <f t="shared" si="4"/>
        <v>1</v>
      </c>
      <c r="M146" s="11">
        <f>K146/K393</f>
        <v>6.7950310918517E-05</v>
      </c>
    </row>
    <row r="147" spans="2:13" ht="15" customHeight="1">
      <c r="B147" s="60" t="s">
        <v>240</v>
      </c>
      <c r="C147" s="60"/>
      <c r="D147" s="60"/>
      <c r="E147" s="80" t="s">
        <v>241</v>
      </c>
      <c r="F147" s="81"/>
      <c r="G147" s="82"/>
      <c r="H147" s="5"/>
      <c r="I147" s="3">
        <f>SUM(I148:I155)</f>
        <v>0</v>
      </c>
      <c r="J147" s="3">
        <f>SUM(J148:J155)</f>
        <v>10743</v>
      </c>
      <c r="K147" s="3">
        <f>SUM(K148:K155)</f>
        <v>10743</v>
      </c>
      <c r="L147" s="7">
        <f t="shared" si="4"/>
        <v>1</v>
      </c>
      <c r="M147" s="10">
        <f>K147/K393</f>
        <v>0.0008557915477111701</v>
      </c>
    </row>
    <row r="148" spans="2:13" ht="12.75" customHeight="1">
      <c r="B148" s="52" t="s">
        <v>140</v>
      </c>
      <c r="C148" s="52"/>
      <c r="D148" s="52"/>
      <c r="E148" s="53" t="s">
        <v>141</v>
      </c>
      <c r="F148" s="53"/>
      <c r="G148" s="53"/>
      <c r="H148" s="5"/>
      <c r="I148" s="3">
        <v>0</v>
      </c>
      <c r="J148" s="3">
        <v>4950</v>
      </c>
      <c r="K148" s="3">
        <v>4950</v>
      </c>
      <c r="L148" s="7">
        <f t="shared" si="4"/>
        <v>1</v>
      </c>
      <c r="M148" s="10">
        <f>K148/K393</f>
        <v>0.00039431892033605997</v>
      </c>
    </row>
    <row r="149" spans="2:13" ht="12.75" customHeight="1">
      <c r="B149" s="52" t="s">
        <v>105</v>
      </c>
      <c r="C149" s="52"/>
      <c r="D149" s="52"/>
      <c r="E149" s="53" t="s">
        <v>106</v>
      </c>
      <c r="F149" s="53"/>
      <c r="G149" s="53"/>
      <c r="H149" s="5"/>
      <c r="I149" s="3">
        <v>0</v>
      </c>
      <c r="J149" s="3">
        <v>418</v>
      </c>
      <c r="K149" s="3">
        <v>418</v>
      </c>
      <c r="L149" s="7">
        <f t="shared" si="4"/>
        <v>1</v>
      </c>
      <c r="M149" s="10">
        <f>K149/K393</f>
        <v>3.329804216171173E-05</v>
      </c>
    </row>
    <row r="150" spans="2:13" ht="12.75" customHeight="1">
      <c r="B150" s="52" t="s">
        <v>107</v>
      </c>
      <c r="C150" s="52"/>
      <c r="D150" s="52"/>
      <c r="E150" s="53" t="s">
        <v>108</v>
      </c>
      <c r="F150" s="53"/>
      <c r="G150" s="53"/>
      <c r="H150" s="5"/>
      <c r="I150" s="3">
        <v>0</v>
      </c>
      <c r="J150" s="3">
        <v>60</v>
      </c>
      <c r="K150" s="3">
        <v>60</v>
      </c>
      <c r="L150" s="7">
        <f t="shared" si="4"/>
        <v>1</v>
      </c>
      <c r="M150" s="10">
        <f>K150/K393</f>
        <v>4.779623276800727E-06</v>
      </c>
    </row>
    <row r="151" spans="2:13" ht="12.75" customHeight="1">
      <c r="B151" s="52" t="s">
        <v>122</v>
      </c>
      <c r="C151" s="52"/>
      <c r="D151" s="52"/>
      <c r="E151" s="53" t="s">
        <v>123</v>
      </c>
      <c r="F151" s="53"/>
      <c r="G151" s="53"/>
      <c r="H151" s="5"/>
      <c r="I151" s="3">
        <v>0</v>
      </c>
      <c r="J151" s="3">
        <v>2683</v>
      </c>
      <c r="K151" s="3">
        <v>2683</v>
      </c>
      <c r="L151" s="7">
        <f t="shared" si="4"/>
        <v>1</v>
      </c>
      <c r="M151" s="10">
        <f>K151/K393</f>
        <v>0.00021372882086093917</v>
      </c>
    </row>
    <row r="152" spans="2:13" ht="12.75" customHeight="1">
      <c r="B152" s="52" t="s">
        <v>89</v>
      </c>
      <c r="C152" s="52"/>
      <c r="D152" s="52"/>
      <c r="E152" s="53" t="s">
        <v>90</v>
      </c>
      <c r="F152" s="53"/>
      <c r="G152" s="53"/>
      <c r="H152" s="5"/>
      <c r="I152" s="3">
        <v>0</v>
      </c>
      <c r="J152" s="3">
        <v>851</v>
      </c>
      <c r="K152" s="3">
        <v>851</v>
      </c>
      <c r="L152" s="7">
        <f t="shared" si="4"/>
        <v>1</v>
      </c>
      <c r="M152" s="10">
        <f>K152/K393</f>
        <v>6.779099014262364E-05</v>
      </c>
    </row>
    <row r="153" spans="2:13" ht="12.75" customHeight="1">
      <c r="B153" s="54" t="s">
        <v>96</v>
      </c>
      <c r="C153" s="54"/>
      <c r="D153" s="54"/>
      <c r="E153" s="53" t="s">
        <v>97</v>
      </c>
      <c r="F153" s="53"/>
      <c r="G153" s="53"/>
      <c r="H153" s="5"/>
      <c r="I153" s="3">
        <v>0</v>
      </c>
      <c r="J153" s="3">
        <v>850</v>
      </c>
      <c r="K153" s="3">
        <v>850</v>
      </c>
      <c r="L153" s="7">
        <f t="shared" si="4"/>
        <v>1</v>
      </c>
      <c r="M153" s="10">
        <f>K153/K393</f>
        <v>6.771132975467696E-05</v>
      </c>
    </row>
    <row r="154" spans="2:13" ht="12.75" customHeight="1">
      <c r="B154" s="52" t="s">
        <v>142</v>
      </c>
      <c r="C154" s="52"/>
      <c r="D154" s="52"/>
      <c r="E154" s="53" t="s">
        <v>237</v>
      </c>
      <c r="F154" s="53"/>
      <c r="G154" s="53"/>
      <c r="H154" s="5"/>
      <c r="I154" s="3">
        <v>0</v>
      </c>
      <c r="J154" s="3">
        <v>61</v>
      </c>
      <c r="K154" s="3">
        <v>61</v>
      </c>
      <c r="L154" s="7">
        <f t="shared" si="4"/>
        <v>1</v>
      </c>
      <c r="M154" s="10">
        <f>K154/K393</f>
        <v>4.859283664747405E-06</v>
      </c>
    </row>
    <row r="155" spans="2:13" ht="12.75" customHeight="1">
      <c r="B155" s="52" t="s">
        <v>115</v>
      </c>
      <c r="C155" s="52"/>
      <c r="D155" s="52"/>
      <c r="E155" s="53" t="s">
        <v>116</v>
      </c>
      <c r="F155" s="53"/>
      <c r="G155" s="53"/>
      <c r="H155" s="5"/>
      <c r="I155" s="3">
        <v>0</v>
      </c>
      <c r="J155" s="3">
        <v>870</v>
      </c>
      <c r="K155" s="3">
        <v>870</v>
      </c>
      <c r="L155" s="7">
        <f t="shared" si="4"/>
        <v>1</v>
      </c>
      <c r="M155" s="10">
        <f>K155/K393</f>
        <v>6.930453751361054E-05</v>
      </c>
    </row>
    <row r="156" spans="2:13" ht="40.5" customHeight="1">
      <c r="B156" s="60" t="s">
        <v>242</v>
      </c>
      <c r="C156" s="60"/>
      <c r="D156" s="60"/>
      <c r="E156" s="90" t="s">
        <v>243</v>
      </c>
      <c r="F156" s="91"/>
      <c r="G156" s="92"/>
      <c r="H156" s="5"/>
      <c r="I156" s="3">
        <f>SUM(I157:I163)</f>
        <v>13923.97</v>
      </c>
      <c r="J156" s="3">
        <f>SUM(J157:J163)</f>
        <v>0</v>
      </c>
      <c r="K156" s="3">
        <f>SUM(K157:K163)</f>
        <v>0</v>
      </c>
      <c r="L156" s="7">
        <f>SUM(L157:L163)</f>
        <v>0</v>
      </c>
      <c r="M156" s="10">
        <f>SUM(M157:M163)</f>
        <v>0</v>
      </c>
    </row>
    <row r="157" spans="2:13" ht="12.75" customHeight="1">
      <c r="B157" s="52" t="s">
        <v>140</v>
      </c>
      <c r="C157" s="52"/>
      <c r="D157" s="52"/>
      <c r="E157" s="53" t="s">
        <v>141</v>
      </c>
      <c r="F157" s="53"/>
      <c r="G157" s="53"/>
      <c r="H157" s="5"/>
      <c r="I157" s="3">
        <v>6420</v>
      </c>
      <c r="J157" s="3">
        <v>0</v>
      </c>
      <c r="K157" s="3">
        <v>0</v>
      </c>
      <c r="L157" s="7">
        <v>0</v>
      </c>
      <c r="M157" s="10">
        <v>0</v>
      </c>
    </row>
    <row r="158" spans="2:13" ht="12.75" customHeight="1">
      <c r="B158" s="52" t="s">
        <v>105</v>
      </c>
      <c r="C158" s="52"/>
      <c r="D158" s="52"/>
      <c r="E158" s="53" t="s">
        <v>106</v>
      </c>
      <c r="F158" s="53"/>
      <c r="G158" s="53"/>
      <c r="H158" s="5"/>
      <c r="I158" s="3">
        <v>407.41</v>
      </c>
      <c r="J158" s="3">
        <v>0</v>
      </c>
      <c r="K158" s="3">
        <v>0</v>
      </c>
      <c r="L158" s="7">
        <v>0</v>
      </c>
      <c r="M158" s="10">
        <v>0</v>
      </c>
    </row>
    <row r="159" spans="2:13" ht="12.75" customHeight="1">
      <c r="B159" s="52" t="s">
        <v>107</v>
      </c>
      <c r="C159" s="52"/>
      <c r="D159" s="52"/>
      <c r="E159" s="53" t="s">
        <v>108</v>
      </c>
      <c r="F159" s="53"/>
      <c r="G159" s="53"/>
      <c r="H159" s="5"/>
      <c r="I159" s="3">
        <v>58.07</v>
      </c>
      <c r="J159" s="3">
        <v>0</v>
      </c>
      <c r="K159" s="3">
        <v>0</v>
      </c>
      <c r="L159" s="7">
        <v>0</v>
      </c>
      <c r="M159" s="10">
        <v>0</v>
      </c>
    </row>
    <row r="160" spans="2:13" ht="12.75" customHeight="1">
      <c r="B160" s="52" t="s">
        <v>122</v>
      </c>
      <c r="C160" s="52"/>
      <c r="D160" s="52"/>
      <c r="E160" s="53" t="s">
        <v>123</v>
      </c>
      <c r="F160" s="53"/>
      <c r="G160" s="53"/>
      <c r="H160" s="5"/>
      <c r="I160" s="3">
        <v>2370</v>
      </c>
      <c r="J160" s="3">
        <v>0</v>
      </c>
      <c r="K160" s="3">
        <v>0</v>
      </c>
      <c r="L160" s="7">
        <v>0</v>
      </c>
      <c r="M160" s="10">
        <v>0</v>
      </c>
    </row>
    <row r="161" spans="2:13" ht="12.75" customHeight="1">
      <c r="B161" s="52" t="s">
        <v>89</v>
      </c>
      <c r="C161" s="52"/>
      <c r="D161" s="52"/>
      <c r="E161" s="53" t="s">
        <v>90</v>
      </c>
      <c r="F161" s="53"/>
      <c r="G161" s="53"/>
      <c r="H161" s="5"/>
      <c r="I161" s="3">
        <v>1834.15</v>
      </c>
      <c r="J161" s="3">
        <v>0</v>
      </c>
      <c r="K161" s="3">
        <v>0</v>
      </c>
      <c r="L161" s="7">
        <v>0</v>
      </c>
      <c r="M161" s="10">
        <v>0</v>
      </c>
    </row>
    <row r="162" spans="2:13" ht="12.75" customHeight="1">
      <c r="B162" s="54" t="s">
        <v>96</v>
      </c>
      <c r="C162" s="54"/>
      <c r="D162" s="54"/>
      <c r="E162" s="53" t="s">
        <v>97</v>
      </c>
      <c r="F162" s="53"/>
      <c r="G162" s="53"/>
      <c r="H162" s="5"/>
      <c r="I162" s="3">
        <v>2622.19</v>
      </c>
      <c r="J162" s="3">
        <v>0</v>
      </c>
      <c r="K162" s="3">
        <v>0</v>
      </c>
      <c r="L162" s="7">
        <v>0</v>
      </c>
      <c r="M162" s="10">
        <v>0</v>
      </c>
    </row>
    <row r="163" spans="2:13" ht="12.75" customHeight="1">
      <c r="B163" s="52" t="s">
        <v>142</v>
      </c>
      <c r="C163" s="52"/>
      <c r="D163" s="52"/>
      <c r="E163" s="53" t="s">
        <v>237</v>
      </c>
      <c r="F163" s="53"/>
      <c r="G163" s="53"/>
      <c r="H163" s="5"/>
      <c r="I163" s="3">
        <v>212.15</v>
      </c>
      <c r="J163" s="3">
        <v>0</v>
      </c>
      <c r="K163" s="3">
        <v>0</v>
      </c>
      <c r="L163" s="7">
        <v>0</v>
      </c>
      <c r="M163" s="10">
        <v>0</v>
      </c>
    </row>
    <row r="164" spans="2:13" ht="12.75">
      <c r="B164" s="58" t="s">
        <v>41</v>
      </c>
      <c r="C164" s="58"/>
      <c r="D164" s="58"/>
      <c r="E164" s="59" t="s">
        <v>42</v>
      </c>
      <c r="F164" s="59"/>
      <c r="G164" s="59"/>
      <c r="H164" s="25"/>
      <c r="I164" s="26">
        <f>SUM(I165)</f>
        <v>500</v>
      </c>
      <c r="J164" s="26">
        <f>SUM(J165)</f>
        <v>500</v>
      </c>
      <c r="K164" s="26">
        <f>SUM(K165)</f>
        <v>500</v>
      </c>
      <c r="L164" s="27">
        <f>K164/J164</f>
        <v>1</v>
      </c>
      <c r="M164" s="27">
        <f>K164/K393</f>
        <v>3.983019397333939E-05</v>
      </c>
    </row>
    <row r="165" spans="2:13" ht="12.75">
      <c r="B165" s="60" t="s">
        <v>43</v>
      </c>
      <c r="C165" s="60"/>
      <c r="D165" s="60"/>
      <c r="E165" s="61" t="s">
        <v>44</v>
      </c>
      <c r="F165" s="61"/>
      <c r="G165" s="61"/>
      <c r="H165" s="20"/>
      <c r="I165" s="21">
        <f>SUM(I166:I168)</f>
        <v>500</v>
      </c>
      <c r="J165" s="21">
        <f>SUM(J166:J168)</f>
        <v>500</v>
      </c>
      <c r="K165" s="21">
        <f>SUM(K166:K168)</f>
        <v>500</v>
      </c>
      <c r="L165" s="10">
        <f>K165/J165</f>
        <v>1</v>
      </c>
      <c r="M165" s="10">
        <f>K165/K393</f>
        <v>3.983019397333939E-05</v>
      </c>
    </row>
    <row r="166" spans="2:13" ht="12.75">
      <c r="B166" s="83">
        <v>4110</v>
      </c>
      <c r="C166" s="83"/>
      <c r="D166" s="83"/>
      <c r="E166" s="53" t="s">
        <v>106</v>
      </c>
      <c r="F166" s="53"/>
      <c r="G166" s="53"/>
      <c r="H166" s="1"/>
      <c r="I166" s="3">
        <v>0</v>
      </c>
      <c r="J166" s="3">
        <v>71.8</v>
      </c>
      <c r="K166" s="3">
        <v>71.8</v>
      </c>
      <c r="L166" s="10">
        <f>K166/J166</f>
        <v>1</v>
      </c>
      <c r="M166" s="10">
        <f>K166/K393</f>
        <v>5.719615854571536E-06</v>
      </c>
    </row>
    <row r="167" spans="2:13" ht="12.75">
      <c r="B167" s="52" t="s">
        <v>122</v>
      </c>
      <c r="C167" s="52"/>
      <c r="D167" s="52"/>
      <c r="E167" s="53" t="s">
        <v>123</v>
      </c>
      <c r="F167" s="53"/>
      <c r="G167" s="53"/>
      <c r="H167" s="5"/>
      <c r="I167" s="3">
        <v>500</v>
      </c>
      <c r="J167" s="3">
        <v>10.3</v>
      </c>
      <c r="K167" s="3">
        <v>10.3</v>
      </c>
      <c r="L167" s="11">
        <v>0</v>
      </c>
      <c r="M167" s="10">
        <f>K167/K276</f>
        <v>0.01777639708674192</v>
      </c>
    </row>
    <row r="168" spans="2:13" ht="12.75" customHeight="1">
      <c r="B168" s="54" t="s">
        <v>96</v>
      </c>
      <c r="C168" s="54"/>
      <c r="D168" s="54"/>
      <c r="E168" s="53" t="s">
        <v>97</v>
      </c>
      <c r="F168" s="53"/>
      <c r="G168" s="53"/>
      <c r="H168" s="5"/>
      <c r="I168" s="3">
        <v>0</v>
      </c>
      <c r="J168" s="3">
        <v>417.9</v>
      </c>
      <c r="K168" s="3">
        <v>417.9</v>
      </c>
      <c r="L168" s="11">
        <f aca="true" t="shared" si="5" ref="L168:L174">K168/J168</f>
        <v>1</v>
      </c>
      <c r="M168" s="11">
        <f>K168/K393</f>
        <v>3.329007612291706E-05</v>
      </c>
    </row>
    <row r="169" spans="2:13" ht="27.75" customHeight="1">
      <c r="B169" s="58" t="s">
        <v>45</v>
      </c>
      <c r="C169" s="58"/>
      <c r="D169" s="58"/>
      <c r="E169" s="77" t="s">
        <v>46</v>
      </c>
      <c r="F169" s="78"/>
      <c r="G169" s="79"/>
      <c r="H169" s="25"/>
      <c r="I169" s="26">
        <f>SUM(I170,I172,I174)</f>
        <v>14910.82</v>
      </c>
      <c r="J169" s="26">
        <f>SUM(J170,J172,J174)</f>
        <v>35600</v>
      </c>
      <c r="K169" s="26">
        <f>SUM(K174,K172,K170)</f>
        <v>33268.06</v>
      </c>
      <c r="L169" s="27">
        <f t="shared" si="5"/>
        <v>0.9344960674157303</v>
      </c>
      <c r="M169" s="27">
        <f>K169/K393</f>
        <v>0.002650146565833386</v>
      </c>
    </row>
    <row r="170" spans="2:13" ht="13.5" customHeight="1">
      <c r="B170" s="60" t="s">
        <v>244</v>
      </c>
      <c r="C170" s="60"/>
      <c r="D170" s="60"/>
      <c r="E170" s="61" t="s">
        <v>245</v>
      </c>
      <c r="F170" s="61"/>
      <c r="G170" s="61"/>
      <c r="H170" s="20"/>
      <c r="I170" s="21">
        <f>SUM(I171)</f>
        <v>0</v>
      </c>
      <c r="J170" s="21">
        <f>SUM(J171)</f>
        <v>4900</v>
      </c>
      <c r="K170" s="21">
        <f>SUM(K171)</f>
        <v>4880</v>
      </c>
      <c r="L170" s="10">
        <f t="shared" si="5"/>
        <v>0.9959183673469387</v>
      </c>
      <c r="M170" s="10">
        <f>K170/K393</f>
        <v>0.00038874269317979246</v>
      </c>
    </row>
    <row r="171" spans="2:13" ht="13.5" customHeight="1">
      <c r="B171" s="52" t="s">
        <v>195</v>
      </c>
      <c r="C171" s="52"/>
      <c r="D171" s="52"/>
      <c r="E171" s="53" t="s">
        <v>196</v>
      </c>
      <c r="F171" s="53"/>
      <c r="G171" s="53"/>
      <c r="H171" s="20"/>
      <c r="I171" s="21">
        <v>0</v>
      </c>
      <c r="J171" s="21">
        <v>4900</v>
      </c>
      <c r="K171" s="21">
        <v>4880</v>
      </c>
      <c r="L171" s="10">
        <f t="shared" si="5"/>
        <v>0.9959183673469387</v>
      </c>
      <c r="M171" s="10">
        <f>K171/K393</f>
        <v>0.00038874269317979246</v>
      </c>
    </row>
    <row r="172" spans="2:13" ht="12.75">
      <c r="B172" s="60" t="s">
        <v>47</v>
      </c>
      <c r="C172" s="60"/>
      <c r="D172" s="60"/>
      <c r="E172" s="61" t="s">
        <v>48</v>
      </c>
      <c r="F172" s="61"/>
      <c r="G172" s="61"/>
      <c r="H172" s="1"/>
      <c r="I172" s="3">
        <f>SUM(I173)</f>
        <v>700</v>
      </c>
      <c r="J172" s="3">
        <f>SUM(J173)</f>
        <v>700</v>
      </c>
      <c r="K172" s="3">
        <f>SUM(K173)</f>
        <v>700</v>
      </c>
      <c r="L172" s="10">
        <f t="shared" si="5"/>
        <v>1</v>
      </c>
      <c r="M172" s="10">
        <f>K172/K393</f>
        <v>5.5762271562675144E-05</v>
      </c>
    </row>
    <row r="173" spans="2:13" ht="12.75" customHeight="1">
      <c r="B173" s="52" t="s">
        <v>89</v>
      </c>
      <c r="C173" s="52"/>
      <c r="D173" s="52"/>
      <c r="E173" s="53" t="s">
        <v>90</v>
      </c>
      <c r="F173" s="53"/>
      <c r="G173" s="53"/>
      <c r="H173" s="5"/>
      <c r="I173" s="3">
        <v>700</v>
      </c>
      <c r="J173" s="3">
        <v>700</v>
      </c>
      <c r="K173" s="3">
        <v>700</v>
      </c>
      <c r="L173" s="8">
        <f t="shared" si="5"/>
        <v>1</v>
      </c>
      <c r="M173" s="11">
        <f>K173/K393</f>
        <v>5.5762271562675144E-05</v>
      </c>
    </row>
    <row r="174" spans="2:13" ht="12.75" customHeight="1">
      <c r="B174" s="60" t="s">
        <v>164</v>
      </c>
      <c r="C174" s="60"/>
      <c r="D174" s="60"/>
      <c r="E174" s="61" t="s">
        <v>10</v>
      </c>
      <c r="F174" s="61"/>
      <c r="G174" s="61"/>
      <c r="H174" s="1"/>
      <c r="I174" s="3">
        <f>SUM(I175:I179)</f>
        <v>14210.82</v>
      </c>
      <c r="J174" s="3">
        <f>SUM(J175:J179)</f>
        <v>30000</v>
      </c>
      <c r="K174" s="3">
        <f>SUM(K175:K179)</f>
        <v>27688.06</v>
      </c>
      <c r="L174" s="10">
        <f t="shared" si="5"/>
        <v>0.9229353333333333</v>
      </c>
      <c r="M174" s="10">
        <f>K174/K393</f>
        <v>0.0022056416010909187</v>
      </c>
    </row>
    <row r="175" spans="2:13" ht="12.75" customHeight="1">
      <c r="B175" s="52" t="s">
        <v>195</v>
      </c>
      <c r="C175" s="52"/>
      <c r="D175" s="52"/>
      <c r="E175" s="53" t="s">
        <v>196</v>
      </c>
      <c r="F175" s="53"/>
      <c r="G175" s="53"/>
      <c r="H175" s="5"/>
      <c r="I175" s="3">
        <v>500</v>
      </c>
      <c r="J175" s="3">
        <v>0</v>
      </c>
      <c r="K175" s="3">
        <v>0</v>
      </c>
      <c r="L175" s="8">
        <f>-L175</f>
        <v>0</v>
      </c>
      <c r="M175" s="10">
        <f>K175/K393</f>
        <v>0</v>
      </c>
    </row>
    <row r="176" spans="2:13" ht="12.75" customHeight="1">
      <c r="B176" s="52" t="s">
        <v>99</v>
      </c>
      <c r="C176" s="52"/>
      <c r="D176" s="52"/>
      <c r="E176" s="53" t="s">
        <v>100</v>
      </c>
      <c r="F176" s="53"/>
      <c r="G176" s="53"/>
      <c r="H176" s="5"/>
      <c r="I176" s="3">
        <v>1760</v>
      </c>
      <c r="J176" s="3">
        <v>0</v>
      </c>
      <c r="K176" s="3">
        <v>0</v>
      </c>
      <c r="L176" s="8">
        <v>0</v>
      </c>
      <c r="M176" s="10">
        <f>K176/K393</f>
        <v>0</v>
      </c>
    </row>
    <row r="177" spans="2:13" ht="12.75" customHeight="1">
      <c r="B177" s="52" t="s">
        <v>89</v>
      </c>
      <c r="C177" s="52"/>
      <c r="D177" s="52"/>
      <c r="E177" s="53" t="s">
        <v>90</v>
      </c>
      <c r="F177" s="53"/>
      <c r="G177" s="53"/>
      <c r="H177" s="5"/>
      <c r="I177" s="3">
        <v>11950.82</v>
      </c>
      <c r="J177" s="3">
        <v>8000</v>
      </c>
      <c r="K177" s="3">
        <v>7298.88</v>
      </c>
      <c r="L177" s="8">
        <f>K177/J177</f>
        <v>0.9123600000000001</v>
      </c>
      <c r="M177" s="10">
        <f>K177/K393</f>
        <v>0.0005814316123762548</v>
      </c>
    </row>
    <row r="178" spans="2:13" ht="12.75" customHeight="1">
      <c r="B178" s="52" t="s">
        <v>94</v>
      </c>
      <c r="C178" s="52"/>
      <c r="D178" s="52"/>
      <c r="E178" s="53" t="s">
        <v>95</v>
      </c>
      <c r="F178" s="53"/>
      <c r="G178" s="53"/>
      <c r="H178" s="5"/>
      <c r="I178" s="3">
        <v>0</v>
      </c>
      <c r="J178" s="3">
        <v>500</v>
      </c>
      <c r="K178" s="3">
        <v>279</v>
      </c>
      <c r="L178" s="8">
        <f>K178/J178</f>
        <v>0.558</v>
      </c>
      <c r="M178" s="10">
        <f>K178/K393</f>
        <v>2.222524823712338E-05</v>
      </c>
    </row>
    <row r="179" spans="2:13" ht="12.75" customHeight="1">
      <c r="B179" s="54" t="s">
        <v>96</v>
      </c>
      <c r="C179" s="54"/>
      <c r="D179" s="54"/>
      <c r="E179" s="53" t="s">
        <v>97</v>
      </c>
      <c r="F179" s="53"/>
      <c r="G179" s="53"/>
      <c r="H179" s="5"/>
      <c r="I179" s="3">
        <v>0</v>
      </c>
      <c r="J179" s="3">
        <v>21500</v>
      </c>
      <c r="K179" s="3">
        <v>20110.18</v>
      </c>
      <c r="L179" s="11">
        <f>K179/J179</f>
        <v>0.9353572093023256</v>
      </c>
      <c r="M179" s="10">
        <f>K179/K393</f>
        <v>0.0016019847404775407</v>
      </c>
    </row>
    <row r="180" spans="2:13" ht="55.5" customHeight="1">
      <c r="B180" s="58" t="s">
        <v>49</v>
      </c>
      <c r="C180" s="58"/>
      <c r="D180" s="58"/>
      <c r="E180" s="77" t="s">
        <v>50</v>
      </c>
      <c r="F180" s="78"/>
      <c r="G180" s="79"/>
      <c r="H180" s="25"/>
      <c r="I180" s="26">
        <f>SUM(I181)</f>
        <v>19412.809999999998</v>
      </c>
      <c r="J180" s="26">
        <f>SUM(J181)</f>
        <v>25096.09</v>
      </c>
      <c r="K180" s="26">
        <f>SUM(K181)</f>
        <v>21445.4</v>
      </c>
      <c r="L180" s="27">
        <f>K180/J180</f>
        <v>0.8545315226395825</v>
      </c>
      <c r="M180" s="27">
        <f>K180/K393</f>
        <v>0.0017083488836717052</v>
      </c>
    </row>
    <row r="181" spans="2:13" ht="27.75" customHeight="1">
      <c r="B181" s="60" t="s">
        <v>51</v>
      </c>
      <c r="C181" s="60"/>
      <c r="D181" s="60"/>
      <c r="E181" s="61" t="s">
        <v>52</v>
      </c>
      <c r="F181" s="61"/>
      <c r="G181" s="61"/>
      <c r="H181" s="1"/>
      <c r="I181" s="3">
        <f>SUM(I182:I183)</f>
        <v>19412.809999999998</v>
      </c>
      <c r="J181" s="3">
        <f>SUM(J182:J183)</f>
        <v>25096.09</v>
      </c>
      <c r="K181" s="3">
        <f>SUM(K182:K183)</f>
        <v>21445.4</v>
      </c>
      <c r="L181" s="13">
        <f>K181/J181</f>
        <v>0.8545315226395825</v>
      </c>
      <c r="M181" s="10">
        <f>K181/K393</f>
        <v>0.0017083488836717052</v>
      </c>
    </row>
    <row r="182" spans="2:13" ht="12.75">
      <c r="B182" s="54" t="s">
        <v>165</v>
      </c>
      <c r="C182" s="54"/>
      <c r="D182" s="54"/>
      <c r="E182" s="53" t="s">
        <v>166</v>
      </c>
      <c r="F182" s="53"/>
      <c r="G182" s="53"/>
      <c r="H182" s="5"/>
      <c r="I182" s="3">
        <v>6342.1</v>
      </c>
      <c r="J182" s="3">
        <v>7563.09</v>
      </c>
      <c r="K182" s="3">
        <v>6958.33</v>
      </c>
      <c r="L182" s="43">
        <f aca="true" t="shared" si="6" ref="L182:L211">K182/J182</f>
        <v>0.9200379738969124</v>
      </c>
      <c r="M182" s="43">
        <f>K182/K393</f>
        <v>0.0005543032672610134</v>
      </c>
    </row>
    <row r="183" spans="2:13" ht="12.75">
      <c r="B183" s="54" t="s">
        <v>130</v>
      </c>
      <c r="C183" s="54"/>
      <c r="D183" s="54"/>
      <c r="E183" s="53" t="s">
        <v>134</v>
      </c>
      <c r="F183" s="53"/>
      <c r="G183" s="53"/>
      <c r="H183" s="5"/>
      <c r="I183" s="3">
        <v>13070.71</v>
      </c>
      <c r="J183" s="3">
        <v>17533</v>
      </c>
      <c r="K183" s="3">
        <v>14487.07</v>
      </c>
      <c r="L183" s="11">
        <f t="shared" si="6"/>
        <v>0.826274453886956</v>
      </c>
      <c r="M183" s="11">
        <f>K183/K393</f>
        <v>0.0011540456164106916</v>
      </c>
    </row>
    <row r="184" spans="2:13" ht="12.75">
      <c r="B184" s="58" t="s">
        <v>167</v>
      </c>
      <c r="C184" s="58"/>
      <c r="D184" s="58"/>
      <c r="E184" s="59" t="s">
        <v>168</v>
      </c>
      <c r="F184" s="59"/>
      <c r="G184" s="59"/>
      <c r="H184" s="25"/>
      <c r="I184" s="26">
        <f>SUM(I185)</f>
        <v>119165.94</v>
      </c>
      <c r="J184" s="26">
        <f>SUM(J185)</f>
        <v>159500</v>
      </c>
      <c r="K184" s="26">
        <f>SUM(K185)</f>
        <v>159260.98</v>
      </c>
      <c r="L184" s="27">
        <f t="shared" si="6"/>
        <v>0.9985014420062697</v>
      </c>
      <c r="M184" s="27">
        <f>K184/K393</f>
        <v>0.012686791451568251</v>
      </c>
    </row>
    <row r="185" spans="2:13" ht="12.75">
      <c r="B185" s="60" t="s">
        <v>169</v>
      </c>
      <c r="C185" s="60"/>
      <c r="D185" s="60"/>
      <c r="E185" s="61" t="s">
        <v>170</v>
      </c>
      <c r="F185" s="61"/>
      <c r="G185" s="61"/>
      <c r="H185" s="1"/>
      <c r="I185" s="3">
        <f>SUM(I186:I187)</f>
        <v>119165.94</v>
      </c>
      <c r="J185" s="3">
        <f>SUM(J186:J187)</f>
        <v>159500</v>
      </c>
      <c r="K185" s="3">
        <f>SUM(K186:K187)</f>
        <v>159260.98</v>
      </c>
      <c r="L185" s="10">
        <f t="shared" si="6"/>
        <v>0.9985014420062697</v>
      </c>
      <c r="M185" s="10">
        <f>K185/K393</f>
        <v>0.012686791451568251</v>
      </c>
    </row>
    <row r="186" spans="2:13" ht="12.75">
      <c r="B186" s="54" t="s">
        <v>96</v>
      </c>
      <c r="C186" s="54"/>
      <c r="D186" s="54"/>
      <c r="E186" s="53" t="s">
        <v>97</v>
      </c>
      <c r="F186" s="53"/>
      <c r="G186" s="53"/>
      <c r="H186" s="5"/>
      <c r="I186" s="3">
        <v>7244.42</v>
      </c>
      <c r="J186" s="3">
        <v>200</v>
      </c>
      <c r="K186" s="3">
        <v>200</v>
      </c>
      <c r="L186" s="11">
        <f t="shared" si="6"/>
        <v>1</v>
      </c>
      <c r="M186" s="10">
        <f>K186/K393</f>
        <v>1.5932077589335756E-05</v>
      </c>
    </row>
    <row r="187" spans="2:13" ht="25.5" customHeight="1">
      <c r="B187" s="54" t="s">
        <v>171</v>
      </c>
      <c r="C187" s="54"/>
      <c r="D187" s="54"/>
      <c r="E187" s="55" t="s">
        <v>172</v>
      </c>
      <c r="F187" s="56"/>
      <c r="G187" s="57"/>
      <c r="H187" s="5"/>
      <c r="I187" s="3">
        <v>111921.52</v>
      </c>
      <c r="J187" s="3">
        <v>159300</v>
      </c>
      <c r="K187" s="3">
        <v>159060.98</v>
      </c>
      <c r="L187" s="11">
        <f t="shared" si="6"/>
        <v>0.9984995605775268</v>
      </c>
      <c r="M187" s="10">
        <f>K187/K393</f>
        <v>0.012670859373978915</v>
      </c>
    </row>
    <row r="188" spans="2:13" ht="12.75">
      <c r="B188" s="58" t="s">
        <v>53</v>
      </c>
      <c r="C188" s="58"/>
      <c r="D188" s="58"/>
      <c r="E188" s="59" t="s">
        <v>54</v>
      </c>
      <c r="F188" s="59"/>
      <c r="G188" s="59"/>
      <c r="H188" s="25"/>
      <c r="I188" s="26">
        <f>SUM(I189,I215,I223,I225,I247,I249,I254)</f>
        <v>3146509.97</v>
      </c>
      <c r="J188" s="26">
        <f>SUM(J189,J215,J223,J225,J247,J249,J254)</f>
        <v>3425936</v>
      </c>
      <c r="K188" s="26">
        <f>SUM(K189,K215,K223,K225,K247,K249,K254)</f>
        <v>3354099.1400000006</v>
      </c>
      <c r="L188" s="27">
        <f t="shared" si="6"/>
        <v>0.9790314646858553</v>
      </c>
      <c r="M188" s="27">
        <f>K188/K393</f>
        <v>0.2671888387040217</v>
      </c>
    </row>
    <row r="189" spans="2:13" ht="12.75" customHeight="1">
      <c r="B189" s="60" t="s">
        <v>55</v>
      </c>
      <c r="C189" s="60"/>
      <c r="D189" s="60"/>
      <c r="E189" s="61" t="s">
        <v>56</v>
      </c>
      <c r="F189" s="61"/>
      <c r="G189" s="61"/>
      <c r="H189" s="1"/>
      <c r="I189" s="3">
        <f>SUM(I190:I214)</f>
        <v>1840767.25</v>
      </c>
      <c r="J189" s="3">
        <f>SUM(J190:J214)</f>
        <v>1928363</v>
      </c>
      <c r="K189" s="3">
        <f>SUM(K190:K214)</f>
        <v>1895828.3400000003</v>
      </c>
      <c r="L189" s="10">
        <f t="shared" si="6"/>
        <v>0.983128352908659</v>
      </c>
      <c r="M189" s="10">
        <f>K189/K393</f>
        <v>0.15102242104470806</v>
      </c>
    </row>
    <row r="190" spans="2:13" ht="12.75" customHeight="1">
      <c r="B190" s="52" t="s">
        <v>99</v>
      </c>
      <c r="C190" s="52"/>
      <c r="D190" s="52"/>
      <c r="E190" s="53" t="s">
        <v>100</v>
      </c>
      <c r="F190" s="53"/>
      <c r="G190" s="53"/>
      <c r="H190" s="5"/>
      <c r="I190" s="3">
        <v>1246.45</v>
      </c>
      <c r="J190" s="3">
        <v>800</v>
      </c>
      <c r="K190" s="3">
        <v>698.41</v>
      </c>
      <c r="L190" s="8">
        <f t="shared" si="6"/>
        <v>0.8730125</v>
      </c>
      <c r="M190" s="10">
        <f>K190/K393</f>
        <v>5.563561154583993E-05</v>
      </c>
    </row>
    <row r="191" spans="2:13" ht="12.75" customHeight="1">
      <c r="B191" s="52" t="s">
        <v>197</v>
      </c>
      <c r="C191" s="52"/>
      <c r="D191" s="52"/>
      <c r="E191" s="53" t="s">
        <v>198</v>
      </c>
      <c r="F191" s="53"/>
      <c r="G191" s="53"/>
      <c r="H191" s="5"/>
      <c r="I191" s="3">
        <v>1504</v>
      </c>
      <c r="J191" s="3">
        <v>0</v>
      </c>
      <c r="K191" s="3">
        <v>0</v>
      </c>
      <c r="L191" s="8">
        <v>0</v>
      </c>
      <c r="M191" s="10">
        <f>K191/K393</f>
        <v>0</v>
      </c>
    </row>
    <row r="192" spans="2:13" ht="12" customHeight="1">
      <c r="B192" s="52" t="s">
        <v>101</v>
      </c>
      <c r="C192" s="52"/>
      <c r="D192" s="52"/>
      <c r="E192" s="53" t="s">
        <v>102</v>
      </c>
      <c r="F192" s="53"/>
      <c r="G192" s="53"/>
      <c r="H192" s="5"/>
      <c r="I192" s="3">
        <v>713391.67</v>
      </c>
      <c r="J192" s="3">
        <v>799036</v>
      </c>
      <c r="K192" s="3">
        <v>785461.18</v>
      </c>
      <c r="L192" s="8">
        <f t="shared" si="6"/>
        <v>0.9830110032589271</v>
      </c>
      <c r="M192" s="10">
        <f>K192/K393</f>
        <v>0.0625701423158561</v>
      </c>
    </row>
    <row r="193" spans="2:13" ht="12.75" customHeight="1">
      <c r="B193" s="52" t="s">
        <v>103</v>
      </c>
      <c r="C193" s="52"/>
      <c r="D193" s="52"/>
      <c r="E193" s="53" t="s">
        <v>104</v>
      </c>
      <c r="F193" s="53"/>
      <c r="G193" s="53"/>
      <c r="H193" s="5"/>
      <c r="I193" s="3">
        <v>54198.72</v>
      </c>
      <c r="J193" s="3">
        <v>56400</v>
      </c>
      <c r="K193" s="3">
        <v>56094.07</v>
      </c>
      <c r="L193" s="8">
        <f t="shared" si="6"/>
        <v>0.9945757092198582</v>
      </c>
      <c r="M193" s="10">
        <f>K193/K393</f>
        <v>0.004468475377708156</v>
      </c>
    </row>
    <row r="194" spans="2:13" ht="12.75" customHeight="1">
      <c r="B194" s="52" t="s">
        <v>105</v>
      </c>
      <c r="C194" s="52"/>
      <c r="D194" s="52"/>
      <c r="E194" s="53" t="s">
        <v>106</v>
      </c>
      <c r="F194" s="53"/>
      <c r="G194" s="53"/>
      <c r="H194" s="5"/>
      <c r="I194" s="3">
        <v>128546.71</v>
      </c>
      <c r="J194" s="3">
        <v>140433</v>
      </c>
      <c r="K194" s="3">
        <v>134794.17</v>
      </c>
      <c r="L194" s="8">
        <f t="shared" si="6"/>
        <v>0.9598468308730855</v>
      </c>
      <c r="M194" s="10">
        <f>K194/K393</f>
        <v>0.010737755875150572</v>
      </c>
    </row>
    <row r="195" spans="2:13" ht="12.75" customHeight="1">
      <c r="B195" s="52" t="s">
        <v>107</v>
      </c>
      <c r="C195" s="52"/>
      <c r="D195" s="52"/>
      <c r="E195" s="53" t="s">
        <v>108</v>
      </c>
      <c r="F195" s="53"/>
      <c r="G195" s="53"/>
      <c r="H195" s="5"/>
      <c r="I195" s="3">
        <v>18153.12</v>
      </c>
      <c r="J195" s="3">
        <v>19692</v>
      </c>
      <c r="K195" s="3">
        <v>18872.7</v>
      </c>
      <c r="L195" s="8">
        <f t="shared" si="6"/>
        <v>0.9583942717854966</v>
      </c>
      <c r="M195" s="10">
        <f>K195/K393</f>
        <v>0.0015034066036012847</v>
      </c>
    </row>
    <row r="196" spans="2:13" ht="16.5" customHeight="1">
      <c r="B196" s="52" t="s">
        <v>122</v>
      </c>
      <c r="C196" s="52"/>
      <c r="D196" s="52"/>
      <c r="E196" s="53" t="s">
        <v>123</v>
      </c>
      <c r="F196" s="53"/>
      <c r="G196" s="53"/>
      <c r="H196" s="5"/>
      <c r="I196" s="3">
        <v>2486</v>
      </c>
      <c r="J196" s="3">
        <v>5310</v>
      </c>
      <c r="K196" s="3">
        <v>5310</v>
      </c>
      <c r="L196" s="11">
        <f t="shared" si="6"/>
        <v>1</v>
      </c>
      <c r="M196" s="10">
        <f>K196/K393</f>
        <v>0.0004229966599968643</v>
      </c>
    </row>
    <row r="197" spans="2:13" ht="12.75" customHeight="1">
      <c r="B197" s="52" t="s">
        <v>89</v>
      </c>
      <c r="C197" s="52"/>
      <c r="D197" s="52"/>
      <c r="E197" s="53" t="s">
        <v>90</v>
      </c>
      <c r="F197" s="53"/>
      <c r="G197" s="53"/>
      <c r="H197" s="5"/>
      <c r="I197" s="3">
        <v>35082.11</v>
      </c>
      <c r="J197" s="3">
        <v>32600</v>
      </c>
      <c r="K197" s="3">
        <v>28839.53</v>
      </c>
      <c r="L197" s="8">
        <f t="shared" si="6"/>
        <v>0.8846481595092024</v>
      </c>
      <c r="M197" s="10">
        <f>K197/K393</f>
        <v>0.002297368147999881</v>
      </c>
    </row>
    <row r="198" spans="2:13" ht="12.75" customHeight="1">
      <c r="B198" s="52" t="s">
        <v>173</v>
      </c>
      <c r="C198" s="52"/>
      <c r="D198" s="52"/>
      <c r="E198" s="53" t="s">
        <v>174</v>
      </c>
      <c r="F198" s="53"/>
      <c r="G198" s="53"/>
      <c r="H198" s="5"/>
      <c r="I198" s="3">
        <v>1963.98</v>
      </c>
      <c r="J198" s="3">
        <v>2000</v>
      </c>
      <c r="K198" s="3">
        <v>1671.07</v>
      </c>
      <c r="L198" s="8">
        <f t="shared" si="6"/>
        <v>0.8355349999999999</v>
      </c>
      <c r="M198" s="10">
        <f>K198/K393</f>
        <v>0.0001331180844860565</v>
      </c>
    </row>
    <row r="199" spans="2:13" ht="12.75" customHeight="1">
      <c r="B199" s="52" t="s">
        <v>94</v>
      </c>
      <c r="C199" s="52"/>
      <c r="D199" s="52"/>
      <c r="E199" s="53" t="s">
        <v>95</v>
      </c>
      <c r="F199" s="53"/>
      <c r="G199" s="53"/>
      <c r="H199" s="5"/>
      <c r="I199" s="3">
        <v>56527.91</v>
      </c>
      <c r="J199" s="3">
        <v>47750</v>
      </c>
      <c r="K199" s="3">
        <v>44474.93</v>
      </c>
      <c r="L199" s="8">
        <f t="shared" si="6"/>
        <v>0.9314121465968587</v>
      </c>
      <c r="M199" s="10">
        <f>K199/K393</f>
        <v>0.0035428901777013826</v>
      </c>
    </row>
    <row r="200" spans="2:13" ht="12.75" customHeight="1">
      <c r="B200" s="52" t="s">
        <v>109</v>
      </c>
      <c r="C200" s="52"/>
      <c r="D200" s="52"/>
      <c r="E200" s="53" t="s">
        <v>110</v>
      </c>
      <c r="F200" s="53"/>
      <c r="G200" s="53"/>
      <c r="H200" s="5"/>
      <c r="I200" s="3">
        <v>5491.97</v>
      </c>
      <c r="J200" s="3">
        <v>217939</v>
      </c>
      <c r="K200" s="3">
        <v>217523.28</v>
      </c>
      <c r="L200" s="8">
        <f t="shared" si="6"/>
        <v>0.9980924937711928</v>
      </c>
      <c r="M200" s="10">
        <f>K200/K393</f>
        <v>0.017327988872234034</v>
      </c>
    </row>
    <row r="201" spans="2:13" ht="12.75" customHeight="1">
      <c r="B201" s="52" t="s">
        <v>111</v>
      </c>
      <c r="C201" s="52"/>
      <c r="D201" s="52"/>
      <c r="E201" s="53" t="s">
        <v>112</v>
      </c>
      <c r="F201" s="53"/>
      <c r="G201" s="53"/>
      <c r="H201" s="5"/>
      <c r="I201" s="3">
        <v>1084</v>
      </c>
      <c r="J201" s="3">
        <v>1200</v>
      </c>
      <c r="K201" s="3">
        <v>1194</v>
      </c>
      <c r="L201" s="8">
        <f t="shared" si="6"/>
        <v>0.995</v>
      </c>
      <c r="M201" s="10">
        <f>K201/K393</f>
        <v>9.511450320833447E-05</v>
      </c>
    </row>
    <row r="202" spans="2:13" ht="12.75" customHeight="1">
      <c r="B202" s="54" t="s">
        <v>96</v>
      </c>
      <c r="C202" s="54"/>
      <c r="D202" s="54"/>
      <c r="E202" s="53" t="s">
        <v>97</v>
      </c>
      <c r="F202" s="53"/>
      <c r="G202" s="53"/>
      <c r="H202" s="5"/>
      <c r="I202" s="3">
        <v>21599.16</v>
      </c>
      <c r="J202" s="3">
        <v>18930</v>
      </c>
      <c r="K202" s="3">
        <v>18276.16</v>
      </c>
      <c r="L202" s="11">
        <f t="shared" si="6"/>
        <v>0.9654601162176439</v>
      </c>
      <c r="M202" s="10">
        <f>K202/K393</f>
        <v>0.0014558859957755728</v>
      </c>
    </row>
    <row r="203" spans="2:13" ht="12.75" customHeight="1">
      <c r="B203" s="54" t="s">
        <v>148</v>
      </c>
      <c r="C203" s="54"/>
      <c r="D203" s="54"/>
      <c r="E203" s="53" t="s">
        <v>149</v>
      </c>
      <c r="F203" s="53"/>
      <c r="G203" s="53"/>
      <c r="H203" s="5"/>
      <c r="I203" s="3">
        <v>1918.18</v>
      </c>
      <c r="J203" s="3">
        <v>1500</v>
      </c>
      <c r="K203" s="3">
        <v>1241.55</v>
      </c>
      <c r="L203" s="11">
        <f t="shared" si="6"/>
        <v>0.8277</v>
      </c>
      <c r="M203" s="10">
        <f>K203/K393</f>
        <v>9.890235465519903E-05</v>
      </c>
    </row>
    <row r="204" spans="2:13" ht="12.75" customHeight="1">
      <c r="B204" s="52" t="s">
        <v>153</v>
      </c>
      <c r="C204" s="52"/>
      <c r="D204" s="52"/>
      <c r="E204" s="53" t="s">
        <v>151</v>
      </c>
      <c r="F204" s="53"/>
      <c r="G204" s="53"/>
      <c r="H204" s="5"/>
      <c r="I204" s="3">
        <v>0</v>
      </c>
      <c r="J204" s="3">
        <v>5000</v>
      </c>
      <c r="K204" s="3">
        <v>4390.33</v>
      </c>
      <c r="L204" s="8">
        <f t="shared" si="6"/>
        <v>0.878066</v>
      </c>
      <c r="M204" s="10">
        <f>K204/K393</f>
        <v>0.00034973539101394225</v>
      </c>
    </row>
    <row r="205" spans="2:13" ht="12.75" customHeight="1">
      <c r="B205" s="52" t="s">
        <v>124</v>
      </c>
      <c r="C205" s="52"/>
      <c r="D205" s="52"/>
      <c r="E205" s="53" t="s">
        <v>125</v>
      </c>
      <c r="F205" s="53"/>
      <c r="G205" s="53"/>
      <c r="H205" s="5"/>
      <c r="I205" s="3">
        <v>0</v>
      </c>
      <c r="J205" s="3">
        <v>500</v>
      </c>
      <c r="K205" s="3">
        <v>130</v>
      </c>
      <c r="L205" s="8">
        <f t="shared" si="6"/>
        <v>0.26</v>
      </c>
      <c r="M205" s="10">
        <f>K205/K393</f>
        <v>1.035585043306824E-05</v>
      </c>
    </row>
    <row r="206" spans="2:13" ht="12.75" customHeight="1">
      <c r="B206" s="52" t="s">
        <v>142</v>
      </c>
      <c r="C206" s="52"/>
      <c r="D206" s="52"/>
      <c r="E206" s="53" t="s">
        <v>237</v>
      </c>
      <c r="F206" s="53"/>
      <c r="G206" s="53"/>
      <c r="H206" s="5"/>
      <c r="I206" s="3">
        <v>1763.39</v>
      </c>
      <c r="J206" s="3">
        <v>1300</v>
      </c>
      <c r="K206" s="3">
        <v>1178.25</v>
      </c>
      <c r="L206" s="8">
        <f t="shared" si="6"/>
        <v>0.9063461538461538</v>
      </c>
      <c r="M206" s="10">
        <f>K206/K393</f>
        <v>9.385985209817427E-05</v>
      </c>
    </row>
    <row r="207" spans="2:13" ht="12.75" customHeight="1">
      <c r="B207" s="52" t="s">
        <v>113</v>
      </c>
      <c r="C207" s="52"/>
      <c r="D207" s="52"/>
      <c r="E207" s="53" t="s">
        <v>114</v>
      </c>
      <c r="F207" s="53"/>
      <c r="G207" s="53"/>
      <c r="H207" s="5"/>
      <c r="I207" s="3">
        <v>0</v>
      </c>
      <c r="J207" s="3">
        <v>3000</v>
      </c>
      <c r="K207" s="3">
        <v>2822</v>
      </c>
      <c r="L207" s="8">
        <f t="shared" si="6"/>
        <v>0.9406666666666667</v>
      </c>
      <c r="M207" s="10">
        <f>K207/K393</f>
        <v>0.0002248016147855275</v>
      </c>
    </row>
    <row r="208" spans="2:13" ht="12.75">
      <c r="B208" s="52" t="s">
        <v>154</v>
      </c>
      <c r="C208" s="52"/>
      <c r="D208" s="52"/>
      <c r="E208" s="53" t="s">
        <v>155</v>
      </c>
      <c r="F208" s="53"/>
      <c r="G208" s="53"/>
      <c r="H208" s="5"/>
      <c r="I208" s="3">
        <v>46850</v>
      </c>
      <c r="J208" s="3">
        <v>50720</v>
      </c>
      <c r="K208" s="3">
        <v>50720</v>
      </c>
      <c r="L208" s="8">
        <f t="shared" si="6"/>
        <v>1</v>
      </c>
      <c r="M208" s="11">
        <f>K208/K393</f>
        <v>0.004040374876655548</v>
      </c>
    </row>
    <row r="209" spans="2:13" ht="12.75">
      <c r="B209" s="52" t="s">
        <v>156</v>
      </c>
      <c r="C209" s="52"/>
      <c r="D209" s="52"/>
      <c r="E209" s="53" t="s">
        <v>19</v>
      </c>
      <c r="F209" s="53"/>
      <c r="G209" s="53"/>
      <c r="H209" s="5"/>
      <c r="I209" s="3">
        <v>59.47</v>
      </c>
      <c r="J209" s="3">
        <v>3</v>
      </c>
      <c r="K209" s="3">
        <v>3</v>
      </c>
      <c r="L209" s="8">
        <f t="shared" si="6"/>
        <v>1</v>
      </c>
      <c r="M209" s="11">
        <f>K209/K393</f>
        <v>2.389811638400363E-07</v>
      </c>
    </row>
    <row r="210" spans="2:13" ht="12.75">
      <c r="B210" s="54" t="s">
        <v>157</v>
      </c>
      <c r="C210" s="54"/>
      <c r="D210" s="54"/>
      <c r="E210" s="53" t="s">
        <v>158</v>
      </c>
      <c r="F210" s="53"/>
      <c r="G210" s="53"/>
      <c r="H210" s="5"/>
      <c r="I210" s="3">
        <v>0</v>
      </c>
      <c r="J210" s="3">
        <v>250</v>
      </c>
      <c r="K210" s="3">
        <v>250</v>
      </c>
      <c r="L210" s="11">
        <f t="shared" si="6"/>
        <v>1</v>
      </c>
      <c r="M210" s="11">
        <f>K210/K393</f>
        <v>1.9915096986669694E-05</v>
      </c>
    </row>
    <row r="211" spans="2:13" ht="12.75">
      <c r="B211" s="52" t="s">
        <v>136</v>
      </c>
      <c r="C211" s="52"/>
      <c r="D211" s="52"/>
      <c r="E211" s="69" t="s">
        <v>137</v>
      </c>
      <c r="F211" s="70"/>
      <c r="G211" s="71"/>
      <c r="H211" s="5"/>
      <c r="I211" s="3">
        <v>0</v>
      </c>
      <c r="J211" s="3">
        <v>1000</v>
      </c>
      <c r="K211" s="3">
        <v>950.26</v>
      </c>
      <c r="L211" s="8">
        <f t="shared" si="6"/>
        <v>0.95026</v>
      </c>
      <c r="M211" s="11">
        <f>K211/K393</f>
        <v>7.569808025021097E-05</v>
      </c>
    </row>
    <row r="212" spans="2:13" ht="12.75" customHeight="1">
      <c r="B212" s="52" t="s">
        <v>115</v>
      </c>
      <c r="C212" s="52"/>
      <c r="D212" s="52"/>
      <c r="E212" s="53" t="s">
        <v>116</v>
      </c>
      <c r="F212" s="53"/>
      <c r="G212" s="53"/>
      <c r="H212" s="5"/>
      <c r="I212" s="3">
        <v>0</v>
      </c>
      <c r="J212" s="3">
        <v>3000</v>
      </c>
      <c r="K212" s="3">
        <v>2861.83</v>
      </c>
      <c r="L212" s="8">
        <f aca="true" t="shared" si="7" ref="L212:L245">K212/J212</f>
        <v>0.9539433333333333</v>
      </c>
      <c r="M212" s="11">
        <f>K212/K393</f>
        <v>0.00022797448803744372</v>
      </c>
    </row>
    <row r="213" spans="2:13" ht="12.75" customHeight="1">
      <c r="B213" s="52" t="s">
        <v>135</v>
      </c>
      <c r="C213" s="52"/>
      <c r="D213" s="52"/>
      <c r="E213" s="53" t="s">
        <v>175</v>
      </c>
      <c r="F213" s="53"/>
      <c r="G213" s="53"/>
      <c r="H213" s="5"/>
      <c r="I213" s="3">
        <v>747042.48</v>
      </c>
      <c r="J213" s="3">
        <v>520000</v>
      </c>
      <c r="K213" s="3">
        <v>518071.62</v>
      </c>
      <c r="L213" s="8">
        <f>K213/J213</f>
        <v>0.9962915769230769</v>
      </c>
      <c r="M213" s="11">
        <f>K213/K393</f>
        <v>0.04126978623336435</v>
      </c>
    </row>
    <row r="214" spans="2:13" ht="12.75" customHeight="1">
      <c r="B214" s="52" t="s">
        <v>159</v>
      </c>
      <c r="C214" s="52"/>
      <c r="D214" s="52"/>
      <c r="E214" s="53" t="s">
        <v>199</v>
      </c>
      <c r="F214" s="53"/>
      <c r="G214" s="53"/>
      <c r="H214" s="5"/>
      <c r="I214" s="3">
        <v>1857.93</v>
      </c>
      <c r="J214" s="3">
        <v>0</v>
      </c>
      <c r="K214" s="3">
        <v>0</v>
      </c>
      <c r="L214" s="8">
        <v>0</v>
      </c>
      <c r="M214" s="18">
        <f>K214/K393</f>
        <v>0</v>
      </c>
    </row>
    <row r="215" spans="2:13" ht="16.5" customHeight="1">
      <c r="B215" s="84" t="s">
        <v>176</v>
      </c>
      <c r="C215" s="85"/>
      <c r="D215" s="86"/>
      <c r="E215" s="87" t="s">
        <v>177</v>
      </c>
      <c r="F215" s="88"/>
      <c r="G215" s="89"/>
      <c r="H215" s="1"/>
      <c r="I215" s="3">
        <f>SUM(I216:I222)</f>
        <v>40773.03</v>
      </c>
      <c r="J215" s="3">
        <f>SUM(J216:J222)</f>
        <v>41300</v>
      </c>
      <c r="K215" s="3">
        <f>SUM(K216:K222)</f>
        <v>39843.600000000006</v>
      </c>
      <c r="L215" s="10">
        <f t="shared" si="7"/>
        <v>0.9647360774818403</v>
      </c>
      <c r="M215" s="19">
        <f>K215/K393</f>
        <v>0.003173956633192291</v>
      </c>
    </row>
    <row r="216" spans="2:13" ht="12.75" customHeight="1">
      <c r="B216" s="52" t="s">
        <v>101</v>
      </c>
      <c r="C216" s="52"/>
      <c r="D216" s="52"/>
      <c r="E216" s="53" t="s">
        <v>102</v>
      </c>
      <c r="F216" s="53"/>
      <c r="G216" s="53"/>
      <c r="H216" s="5"/>
      <c r="I216" s="3">
        <v>29669.38</v>
      </c>
      <c r="J216" s="3">
        <v>28100</v>
      </c>
      <c r="K216" s="3">
        <v>27312.68</v>
      </c>
      <c r="L216" s="8">
        <f t="shared" si="7"/>
        <v>0.9719814946619217</v>
      </c>
      <c r="M216" s="10">
        <f>K216/K393</f>
        <v>0.0021757386846634947</v>
      </c>
    </row>
    <row r="217" spans="2:13" ht="12.75" customHeight="1">
      <c r="B217" s="52" t="s">
        <v>103</v>
      </c>
      <c r="C217" s="52"/>
      <c r="D217" s="52"/>
      <c r="E217" s="53" t="s">
        <v>104</v>
      </c>
      <c r="F217" s="53"/>
      <c r="G217" s="53"/>
      <c r="H217" s="5"/>
      <c r="I217" s="3">
        <v>2719.54</v>
      </c>
      <c r="J217" s="3">
        <v>1900</v>
      </c>
      <c r="K217" s="3">
        <v>1871.59</v>
      </c>
      <c r="L217" s="8">
        <f t="shared" si="7"/>
        <v>0.9850473684210526</v>
      </c>
      <c r="M217" s="10">
        <f>K217/K393</f>
        <v>0.00014909158547712453</v>
      </c>
    </row>
    <row r="218" spans="2:13" ht="12.75" customHeight="1">
      <c r="B218" s="52" t="s">
        <v>105</v>
      </c>
      <c r="C218" s="52"/>
      <c r="D218" s="52"/>
      <c r="E218" s="53" t="s">
        <v>106</v>
      </c>
      <c r="F218" s="53"/>
      <c r="G218" s="53"/>
      <c r="H218" s="5"/>
      <c r="I218" s="3">
        <v>5542.54</v>
      </c>
      <c r="J218" s="3">
        <v>5960</v>
      </c>
      <c r="K218" s="3">
        <v>5580.25</v>
      </c>
      <c r="L218" s="8">
        <f t="shared" si="7"/>
        <v>0.9362835570469799</v>
      </c>
      <c r="M218" s="10">
        <f>K218/K393</f>
        <v>0.00044452487983945424</v>
      </c>
    </row>
    <row r="219" spans="2:13" ht="12.75" customHeight="1">
      <c r="B219" s="52" t="s">
        <v>107</v>
      </c>
      <c r="C219" s="52"/>
      <c r="D219" s="52"/>
      <c r="E219" s="53" t="s">
        <v>108</v>
      </c>
      <c r="F219" s="53"/>
      <c r="G219" s="53"/>
      <c r="H219" s="5"/>
      <c r="I219" s="3">
        <v>786.57</v>
      </c>
      <c r="J219" s="3">
        <v>740</v>
      </c>
      <c r="K219" s="3">
        <v>655.08</v>
      </c>
      <c r="L219" s="8">
        <f t="shared" si="7"/>
        <v>0.8852432432432433</v>
      </c>
      <c r="M219" s="10">
        <f>K219/K393</f>
        <v>5.218392693611034E-05</v>
      </c>
    </row>
    <row r="220" spans="2:13" ht="12.75" customHeight="1">
      <c r="B220" s="52" t="s">
        <v>173</v>
      </c>
      <c r="C220" s="52"/>
      <c r="D220" s="52"/>
      <c r="E220" s="53" t="s">
        <v>174</v>
      </c>
      <c r="F220" s="53"/>
      <c r="G220" s="53"/>
      <c r="H220" s="5"/>
      <c r="I220" s="3">
        <v>0</v>
      </c>
      <c r="J220" s="3">
        <v>2640</v>
      </c>
      <c r="K220" s="3">
        <v>2472</v>
      </c>
      <c r="L220" s="8">
        <f t="shared" si="7"/>
        <v>0.9363636363636364</v>
      </c>
      <c r="M220" s="10">
        <f>K220/K393</f>
        <v>0.00019692047900418994</v>
      </c>
    </row>
    <row r="221" spans="2:13" ht="12.75" customHeight="1">
      <c r="B221" s="52" t="s">
        <v>111</v>
      </c>
      <c r="C221" s="52"/>
      <c r="D221" s="52"/>
      <c r="E221" s="53" t="s">
        <v>112</v>
      </c>
      <c r="F221" s="53"/>
      <c r="G221" s="53"/>
      <c r="H221" s="5"/>
      <c r="I221" s="3">
        <v>80</v>
      </c>
      <c r="J221" s="3">
        <v>110</v>
      </c>
      <c r="K221" s="3">
        <v>102</v>
      </c>
      <c r="L221" s="8">
        <f t="shared" si="7"/>
        <v>0.9272727272727272</v>
      </c>
      <c r="M221" s="10">
        <f>K221/K393</f>
        <v>8.125359570561235E-06</v>
      </c>
    </row>
    <row r="222" spans="2:13" ht="12.75" customHeight="1">
      <c r="B222" s="52" t="s">
        <v>154</v>
      </c>
      <c r="C222" s="52"/>
      <c r="D222" s="52"/>
      <c r="E222" s="53" t="s">
        <v>155</v>
      </c>
      <c r="F222" s="53"/>
      <c r="G222" s="53"/>
      <c r="H222" s="5"/>
      <c r="I222" s="3">
        <v>1975</v>
      </c>
      <c r="J222" s="3">
        <v>1850</v>
      </c>
      <c r="K222" s="3">
        <v>1850</v>
      </c>
      <c r="L222" s="8">
        <f t="shared" si="7"/>
        <v>1</v>
      </c>
      <c r="M222" s="22">
        <f>K222/K393</f>
        <v>0.00014737171770135574</v>
      </c>
    </row>
    <row r="223" spans="2:13" ht="16.5" customHeight="1">
      <c r="B223" s="84" t="s">
        <v>57</v>
      </c>
      <c r="C223" s="85"/>
      <c r="D223" s="86"/>
      <c r="E223" s="87" t="s">
        <v>58</v>
      </c>
      <c r="F223" s="88"/>
      <c r="G223" s="89"/>
      <c r="H223" s="1"/>
      <c r="I223" s="3">
        <f>SUM(I224)</f>
        <v>250000</v>
      </c>
      <c r="J223" s="3">
        <f>SUM(J224)</f>
        <v>250000</v>
      </c>
      <c r="K223" s="3">
        <f>SUM(K224)</f>
        <v>250000</v>
      </c>
      <c r="L223" s="10">
        <f t="shared" si="7"/>
        <v>1</v>
      </c>
      <c r="M223" s="10">
        <f>K223/K393</f>
        <v>0.019915096986669694</v>
      </c>
    </row>
    <row r="224" spans="2:13" ht="26.25" customHeight="1">
      <c r="B224" s="52" t="s">
        <v>178</v>
      </c>
      <c r="C224" s="52"/>
      <c r="D224" s="52"/>
      <c r="E224" s="55" t="s">
        <v>179</v>
      </c>
      <c r="F224" s="56"/>
      <c r="G224" s="57"/>
      <c r="H224" s="5"/>
      <c r="I224" s="3">
        <v>250000</v>
      </c>
      <c r="J224" s="3">
        <v>250000</v>
      </c>
      <c r="K224" s="3">
        <v>250000</v>
      </c>
      <c r="L224" s="11">
        <f t="shared" si="7"/>
        <v>1</v>
      </c>
      <c r="M224" s="11">
        <f>K224/K393</f>
        <v>0.019915096986669694</v>
      </c>
    </row>
    <row r="225" spans="2:13" ht="16.5" customHeight="1">
      <c r="B225" s="60" t="s">
        <v>59</v>
      </c>
      <c r="C225" s="60"/>
      <c r="D225" s="60"/>
      <c r="E225" s="61" t="s">
        <v>60</v>
      </c>
      <c r="F225" s="61"/>
      <c r="G225" s="61"/>
      <c r="H225" s="1"/>
      <c r="I225" s="3">
        <f>SUM(I226:I246)</f>
        <v>918163.96</v>
      </c>
      <c r="J225" s="3">
        <f>SUM(J226:J246)</f>
        <v>1088468</v>
      </c>
      <c r="K225" s="3">
        <f>SUM(K226:K246)</f>
        <v>1060841.4000000001</v>
      </c>
      <c r="L225" s="10">
        <f t="shared" si="7"/>
        <v>0.9746188220508092</v>
      </c>
      <c r="M225" s="10">
        <f>K225/K393</f>
        <v>0.08450703747389786</v>
      </c>
    </row>
    <row r="226" spans="2:13" ht="12.75" customHeight="1">
      <c r="B226" s="52" t="s">
        <v>101</v>
      </c>
      <c r="C226" s="52"/>
      <c r="D226" s="52"/>
      <c r="E226" s="53" t="s">
        <v>102</v>
      </c>
      <c r="F226" s="53"/>
      <c r="G226" s="53"/>
      <c r="H226" s="5"/>
      <c r="I226" s="3">
        <v>608111.39</v>
      </c>
      <c r="J226" s="3">
        <v>712658</v>
      </c>
      <c r="K226" s="3">
        <v>696201.51</v>
      </c>
      <c r="L226" s="8">
        <f t="shared" si="7"/>
        <v>0.9769082926172161</v>
      </c>
      <c r="M226" s="10">
        <f>K226/K393</f>
        <v>0.055459682375663566</v>
      </c>
    </row>
    <row r="227" spans="2:13" ht="12.75" customHeight="1">
      <c r="B227" s="52" t="s">
        <v>103</v>
      </c>
      <c r="C227" s="52"/>
      <c r="D227" s="52"/>
      <c r="E227" s="53" t="s">
        <v>104</v>
      </c>
      <c r="F227" s="53"/>
      <c r="G227" s="53"/>
      <c r="H227" s="5"/>
      <c r="I227" s="3">
        <v>46310.43</v>
      </c>
      <c r="J227" s="3">
        <v>49017</v>
      </c>
      <c r="K227" s="3">
        <v>49016.92</v>
      </c>
      <c r="L227" s="8">
        <f t="shared" si="7"/>
        <v>0.999998367913173</v>
      </c>
      <c r="M227" s="10">
        <f>K227/K393</f>
        <v>0.0039047068631513178</v>
      </c>
    </row>
    <row r="228" spans="2:13" ht="12.75" customHeight="1">
      <c r="B228" s="52" t="s">
        <v>105</v>
      </c>
      <c r="C228" s="52"/>
      <c r="D228" s="52"/>
      <c r="E228" s="53" t="s">
        <v>106</v>
      </c>
      <c r="F228" s="53"/>
      <c r="G228" s="53"/>
      <c r="H228" s="5"/>
      <c r="I228" s="3">
        <v>105602.07</v>
      </c>
      <c r="J228" s="3">
        <v>133200</v>
      </c>
      <c r="K228" s="3">
        <v>123614.93</v>
      </c>
      <c r="L228" s="8">
        <f t="shared" si="7"/>
        <v>0.928040015015015</v>
      </c>
      <c r="M228" s="10">
        <f>K228/K393</f>
        <v>0.00984721327980154</v>
      </c>
    </row>
    <row r="229" spans="2:13" ht="12.75" customHeight="1">
      <c r="B229" s="52" t="s">
        <v>107</v>
      </c>
      <c r="C229" s="52"/>
      <c r="D229" s="52"/>
      <c r="E229" s="53" t="s">
        <v>108</v>
      </c>
      <c r="F229" s="53"/>
      <c r="G229" s="53"/>
      <c r="H229" s="5"/>
      <c r="I229" s="3">
        <v>15359.54</v>
      </c>
      <c r="J229" s="3">
        <v>17053</v>
      </c>
      <c r="K229" s="3">
        <v>17052.43</v>
      </c>
      <c r="L229" s="8">
        <f t="shared" si="7"/>
        <v>0.9999665747962235</v>
      </c>
      <c r="M229" s="10">
        <f>K229/K393</f>
        <v>0.0013584031892335837</v>
      </c>
    </row>
    <row r="230" spans="2:13" ht="12.75" customHeight="1">
      <c r="B230" s="52" t="s">
        <v>122</v>
      </c>
      <c r="C230" s="52"/>
      <c r="D230" s="52"/>
      <c r="E230" s="53" t="s">
        <v>123</v>
      </c>
      <c r="F230" s="53"/>
      <c r="G230" s="53"/>
      <c r="H230" s="5"/>
      <c r="I230" s="3">
        <v>3659.44</v>
      </c>
      <c r="J230" s="3">
        <v>18352</v>
      </c>
      <c r="K230" s="3">
        <v>18109.93</v>
      </c>
      <c r="L230" s="11">
        <f t="shared" si="7"/>
        <v>0.9868096120313863</v>
      </c>
      <c r="M230" s="10">
        <f>K230/K393</f>
        <v>0.0014426440494871965</v>
      </c>
    </row>
    <row r="231" spans="2:13" ht="12.75" customHeight="1">
      <c r="B231" s="52" t="s">
        <v>89</v>
      </c>
      <c r="C231" s="52"/>
      <c r="D231" s="52"/>
      <c r="E231" s="53" t="s">
        <v>90</v>
      </c>
      <c r="F231" s="53"/>
      <c r="G231" s="53"/>
      <c r="H231" s="5"/>
      <c r="I231" s="3">
        <v>11395.78</v>
      </c>
      <c r="J231" s="3">
        <v>23541</v>
      </c>
      <c r="K231" s="3">
        <v>22240</v>
      </c>
      <c r="L231" s="8">
        <f t="shared" si="7"/>
        <v>0.9447347181513105</v>
      </c>
      <c r="M231" s="10">
        <f>K231/K393</f>
        <v>0.001771647027934136</v>
      </c>
    </row>
    <row r="232" spans="2:13" ht="12.75" customHeight="1">
      <c r="B232" s="52" t="s">
        <v>173</v>
      </c>
      <c r="C232" s="52"/>
      <c r="D232" s="52"/>
      <c r="E232" s="53" t="s">
        <v>174</v>
      </c>
      <c r="F232" s="53"/>
      <c r="G232" s="53"/>
      <c r="H232" s="5"/>
      <c r="I232" s="3">
        <v>999.69</v>
      </c>
      <c r="J232" s="3">
        <v>1695</v>
      </c>
      <c r="K232" s="3">
        <v>1694.16</v>
      </c>
      <c r="L232" s="8">
        <f t="shared" si="7"/>
        <v>0.9995044247787611</v>
      </c>
      <c r="M232" s="10">
        <f>K232/K393</f>
        <v>0.00013495744284374532</v>
      </c>
    </row>
    <row r="233" spans="2:13" ht="12.75" customHeight="1">
      <c r="B233" s="52" t="s">
        <v>94</v>
      </c>
      <c r="C233" s="52"/>
      <c r="D233" s="52"/>
      <c r="E233" s="53" t="s">
        <v>95</v>
      </c>
      <c r="F233" s="53"/>
      <c r="G233" s="53"/>
      <c r="H233" s="5"/>
      <c r="I233" s="3">
        <v>48510.32</v>
      </c>
      <c r="J233" s="3">
        <v>51285</v>
      </c>
      <c r="K233" s="3">
        <v>51284.84</v>
      </c>
      <c r="L233" s="8">
        <f t="shared" si="7"/>
        <v>0.9999968801793896</v>
      </c>
      <c r="M233" s="10">
        <f>K233/K393</f>
        <v>0.004085370250183349</v>
      </c>
    </row>
    <row r="234" spans="2:13" ht="12.75" customHeight="1">
      <c r="B234" s="52" t="s">
        <v>109</v>
      </c>
      <c r="C234" s="52"/>
      <c r="D234" s="52"/>
      <c r="E234" s="53" t="s">
        <v>110</v>
      </c>
      <c r="F234" s="53"/>
      <c r="G234" s="53"/>
      <c r="H234" s="5"/>
      <c r="I234" s="3">
        <v>967.46</v>
      </c>
      <c r="J234" s="3">
        <v>218</v>
      </c>
      <c r="K234" s="3">
        <v>217.16</v>
      </c>
      <c r="L234" s="8">
        <f t="shared" si="7"/>
        <v>0.9961467889908256</v>
      </c>
      <c r="M234" s="10">
        <f>K234/K393</f>
        <v>1.7299049846500762E-05</v>
      </c>
    </row>
    <row r="235" spans="2:13" ht="12.75" customHeight="1">
      <c r="B235" s="52" t="s">
        <v>111</v>
      </c>
      <c r="C235" s="52"/>
      <c r="D235" s="52"/>
      <c r="E235" s="53" t="s">
        <v>112</v>
      </c>
      <c r="F235" s="53"/>
      <c r="G235" s="53"/>
      <c r="H235" s="5"/>
      <c r="I235" s="3">
        <v>0</v>
      </c>
      <c r="J235" s="3">
        <v>671</v>
      </c>
      <c r="K235" s="3">
        <v>671</v>
      </c>
      <c r="L235" s="8">
        <f t="shared" si="7"/>
        <v>1</v>
      </c>
      <c r="M235" s="10">
        <f>K235/K393</f>
        <v>5.345212031222146E-05</v>
      </c>
    </row>
    <row r="236" spans="2:13" ht="12.75" customHeight="1">
      <c r="B236" s="54" t="s">
        <v>96</v>
      </c>
      <c r="C236" s="54"/>
      <c r="D236" s="54"/>
      <c r="E236" s="53" t="s">
        <v>97</v>
      </c>
      <c r="F236" s="53"/>
      <c r="G236" s="53"/>
      <c r="H236" s="5"/>
      <c r="I236" s="3">
        <v>24657.84</v>
      </c>
      <c r="J236" s="3">
        <v>20653</v>
      </c>
      <c r="K236" s="3">
        <v>20653</v>
      </c>
      <c r="L236" s="11">
        <f t="shared" si="7"/>
        <v>1</v>
      </c>
      <c r="M236" s="10">
        <f>K236/K393</f>
        <v>0.001645225992262757</v>
      </c>
    </row>
    <row r="237" spans="2:13" ht="12.75" customHeight="1">
      <c r="B237" s="54" t="s">
        <v>148</v>
      </c>
      <c r="C237" s="54"/>
      <c r="D237" s="54"/>
      <c r="E237" s="53" t="s">
        <v>149</v>
      </c>
      <c r="F237" s="53"/>
      <c r="G237" s="53"/>
      <c r="H237" s="5"/>
      <c r="I237" s="3">
        <v>0</v>
      </c>
      <c r="J237" s="3">
        <v>477</v>
      </c>
      <c r="K237" s="3">
        <v>476.88</v>
      </c>
      <c r="L237" s="11">
        <f t="shared" si="7"/>
        <v>0.999748427672956</v>
      </c>
      <c r="M237" s="10">
        <f>K237/K393</f>
        <v>3.798844580401218E-05</v>
      </c>
    </row>
    <row r="238" spans="2:13" ht="12.75" customHeight="1">
      <c r="B238" s="52" t="s">
        <v>153</v>
      </c>
      <c r="C238" s="52"/>
      <c r="D238" s="52"/>
      <c r="E238" s="53" t="s">
        <v>151</v>
      </c>
      <c r="F238" s="53"/>
      <c r="G238" s="53"/>
      <c r="H238" s="5"/>
      <c r="I238" s="3">
        <v>0</v>
      </c>
      <c r="J238" s="3">
        <v>3850</v>
      </c>
      <c r="K238" s="3">
        <v>3844.83</v>
      </c>
      <c r="L238" s="8">
        <f t="shared" si="7"/>
        <v>0.9986571428571428</v>
      </c>
      <c r="M238" s="10">
        <f>K238/K393</f>
        <v>0.00030628064938902896</v>
      </c>
    </row>
    <row r="239" spans="2:13" ht="12.75" customHeight="1">
      <c r="B239" s="52" t="s">
        <v>142</v>
      </c>
      <c r="C239" s="52"/>
      <c r="D239" s="52"/>
      <c r="E239" s="53" t="s">
        <v>144</v>
      </c>
      <c r="F239" s="53"/>
      <c r="G239" s="53"/>
      <c r="H239" s="5"/>
      <c r="I239" s="3">
        <v>1000</v>
      </c>
      <c r="J239" s="3">
        <v>1562</v>
      </c>
      <c r="K239" s="3">
        <v>1562</v>
      </c>
      <c r="L239" s="8">
        <f t="shared" si="7"/>
        <v>1</v>
      </c>
      <c r="M239" s="10">
        <f>K239/K393</f>
        <v>0.00012442952597271225</v>
      </c>
    </row>
    <row r="240" spans="2:13" ht="12.75" customHeight="1">
      <c r="B240" s="52" t="s">
        <v>113</v>
      </c>
      <c r="C240" s="52"/>
      <c r="D240" s="52"/>
      <c r="E240" s="53" t="s">
        <v>114</v>
      </c>
      <c r="F240" s="53"/>
      <c r="G240" s="53"/>
      <c r="H240" s="5"/>
      <c r="I240" s="3">
        <v>0</v>
      </c>
      <c r="J240" s="3">
        <v>4689</v>
      </c>
      <c r="K240" s="3">
        <v>4689</v>
      </c>
      <c r="L240" s="8">
        <f t="shared" si="7"/>
        <v>1</v>
      </c>
      <c r="M240" s="10">
        <f>K240/K393</f>
        <v>0.0003735275590819768</v>
      </c>
    </row>
    <row r="241" spans="2:13" ht="12.75" customHeight="1">
      <c r="B241" s="52" t="s">
        <v>154</v>
      </c>
      <c r="C241" s="52"/>
      <c r="D241" s="52"/>
      <c r="E241" s="53" t="s">
        <v>155</v>
      </c>
      <c r="F241" s="53"/>
      <c r="G241" s="53"/>
      <c r="H241" s="5"/>
      <c r="I241" s="3">
        <v>40000</v>
      </c>
      <c r="J241" s="3">
        <v>43835</v>
      </c>
      <c r="K241" s="3">
        <v>43834</v>
      </c>
      <c r="L241" s="8">
        <f t="shared" si="7"/>
        <v>0.9999771871791947</v>
      </c>
      <c r="M241" s="10">
        <f>K241/K393</f>
        <v>0.003491833445254718</v>
      </c>
    </row>
    <row r="242" spans="2:13" ht="12.75" customHeight="1">
      <c r="B242" s="52" t="s">
        <v>156</v>
      </c>
      <c r="C242" s="52"/>
      <c r="D242" s="52"/>
      <c r="E242" s="53" t="s">
        <v>19</v>
      </c>
      <c r="F242" s="53"/>
      <c r="G242" s="53"/>
      <c r="H242" s="5"/>
      <c r="I242" s="3">
        <v>0</v>
      </c>
      <c r="J242" s="3">
        <v>190</v>
      </c>
      <c r="K242" s="3">
        <v>189.31</v>
      </c>
      <c r="L242" s="8">
        <f t="shared" si="7"/>
        <v>0.9963684210526316</v>
      </c>
      <c r="M242" s="10">
        <f>K242/K393</f>
        <v>1.508050804218576E-05</v>
      </c>
    </row>
    <row r="243" spans="2:13" ht="12.75" customHeight="1">
      <c r="B243" s="54" t="s">
        <v>157</v>
      </c>
      <c r="C243" s="54"/>
      <c r="D243" s="54"/>
      <c r="E243" s="53" t="s">
        <v>158</v>
      </c>
      <c r="F243" s="53"/>
      <c r="G243" s="53"/>
      <c r="H243" s="5"/>
      <c r="I243" s="3">
        <v>0</v>
      </c>
      <c r="J243" s="3">
        <v>1769</v>
      </c>
      <c r="K243" s="3">
        <v>1768.2</v>
      </c>
      <c r="L243" s="11">
        <f t="shared" si="7"/>
        <v>0.9995477671000566</v>
      </c>
      <c r="M243" s="10">
        <f>K243/K393</f>
        <v>0.00014085549796731742</v>
      </c>
    </row>
    <row r="244" spans="2:13" ht="12.75">
      <c r="B244" s="52" t="s">
        <v>136</v>
      </c>
      <c r="C244" s="52"/>
      <c r="D244" s="52"/>
      <c r="E244" s="69" t="s">
        <v>137</v>
      </c>
      <c r="F244" s="70"/>
      <c r="G244" s="71"/>
      <c r="H244" s="5"/>
      <c r="I244" s="3">
        <v>0</v>
      </c>
      <c r="J244" s="3">
        <v>489</v>
      </c>
      <c r="K244" s="3">
        <v>457.67</v>
      </c>
      <c r="L244" s="8">
        <f t="shared" si="7"/>
        <v>0.9359304703476483</v>
      </c>
      <c r="M244" s="11">
        <f>K244/K393</f>
        <v>3.6458169751556475E-05</v>
      </c>
    </row>
    <row r="245" spans="2:13" ht="12.75">
      <c r="B245" s="52" t="s">
        <v>115</v>
      </c>
      <c r="C245" s="52"/>
      <c r="D245" s="52"/>
      <c r="E245" s="53" t="s">
        <v>116</v>
      </c>
      <c r="F245" s="53"/>
      <c r="G245" s="53"/>
      <c r="H245" s="5"/>
      <c r="I245" s="3">
        <v>0</v>
      </c>
      <c r="J245" s="3">
        <v>3264</v>
      </c>
      <c r="K245" s="3">
        <v>3263.63</v>
      </c>
      <c r="L245" s="8">
        <f t="shared" si="7"/>
        <v>0.9998866421568627</v>
      </c>
      <c r="M245" s="10">
        <f>K245/K393</f>
        <v>0.00025998203191441926</v>
      </c>
    </row>
    <row r="246" spans="2:13" ht="12.75">
      <c r="B246" s="52" t="s">
        <v>135</v>
      </c>
      <c r="C246" s="52"/>
      <c r="D246" s="52"/>
      <c r="E246" s="53" t="s">
        <v>175</v>
      </c>
      <c r="F246" s="53"/>
      <c r="G246" s="53"/>
      <c r="H246" s="5"/>
      <c r="I246" s="3">
        <v>11590</v>
      </c>
      <c r="J246" s="3">
        <v>0</v>
      </c>
      <c r="K246" s="3">
        <v>0</v>
      </c>
      <c r="L246" s="8"/>
      <c r="M246" s="10">
        <f>K246/K393</f>
        <v>0</v>
      </c>
    </row>
    <row r="247" spans="2:13" ht="12.75">
      <c r="B247" s="60" t="s">
        <v>183</v>
      </c>
      <c r="C247" s="60"/>
      <c r="D247" s="60"/>
      <c r="E247" s="61" t="s">
        <v>184</v>
      </c>
      <c r="F247" s="61"/>
      <c r="G247" s="61"/>
      <c r="H247" s="1"/>
      <c r="I247" s="3">
        <f>SUM(I248)</f>
        <v>65211.13</v>
      </c>
      <c r="J247" s="3">
        <f>SUM(J248)</f>
        <v>73800</v>
      </c>
      <c r="K247" s="3">
        <f>SUM(K248)</f>
        <v>64453.71</v>
      </c>
      <c r="L247" s="10">
        <f aca="true" t="shared" si="8" ref="L247:L271">K247/J247</f>
        <v>0.8733565040650406</v>
      </c>
      <c r="M247" s="10">
        <f>K247/K393</f>
        <v>0.005134407543202729</v>
      </c>
    </row>
    <row r="248" spans="2:13" ht="12.75">
      <c r="B248" s="54" t="s">
        <v>96</v>
      </c>
      <c r="C248" s="54"/>
      <c r="D248" s="54"/>
      <c r="E248" s="53" t="s">
        <v>97</v>
      </c>
      <c r="F248" s="53"/>
      <c r="G248" s="53"/>
      <c r="H248" s="5"/>
      <c r="I248" s="3">
        <v>65211.13</v>
      </c>
      <c r="J248" s="3">
        <v>73800</v>
      </c>
      <c r="K248" s="3">
        <v>64453.71</v>
      </c>
      <c r="L248" s="11">
        <f t="shared" si="8"/>
        <v>0.8733565040650406</v>
      </c>
      <c r="M248" s="10">
        <f>K248/K393</f>
        <v>0.005134407543202729</v>
      </c>
    </row>
    <row r="249" spans="2:13" ht="16.5" customHeight="1">
      <c r="B249" s="60" t="s">
        <v>180</v>
      </c>
      <c r="C249" s="60"/>
      <c r="D249" s="60"/>
      <c r="E249" s="61" t="s">
        <v>181</v>
      </c>
      <c r="F249" s="61"/>
      <c r="G249" s="61"/>
      <c r="H249" s="1"/>
      <c r="I249" s="3">
        <f>SUM(I250:I253)</f>
        <v>9914.1</v>
      </c>
      <c r="J249" s="3">
        <f>SUM(J250:J253)</f>
        <v>7400</v>
      </c>
      <c r="K249" s="3">
        <f>SUM(K250:K253)</f>
        <v>7121</v>
      </c>
      <c r="L249" s="10">
        <f t="shared" si="8"/>
        <v>0.9622972972972973</v>
      </c>
      <c r="M249" s="10">
        <f>K249/K393</f>
        <v>0.0005672616225682995</v>
      </c>
    </row>
    <row r="250" spans="2:13" ht="12.75">
      <c r="B250" s="52" t="s">
        <v>122</v>
      </c>
      <c r="C250" s="52"/>
      <c r="D250" s="52"/>
      <c r="E250" s="53" t="s">
        <v>123</v>
      </c>
      <c r="F250" s="53"/>
      <c r="G250" s="53"/>
      <c r="H250" s="5"/>
      <c r="I250" s="3">
        <v>0</v>
      </c>
      <c r="J250" s="3">
        <v>800</v>
      </c>
      <c r="K250" s="3">
        <v>800</v>
      </c>
      <c r="L250" s="11">
        <f t="shared" si="8"/>
        <v>1</v>
      </c>
      <c r="M250" s="10">
        <f>K250/K393</f>
        <v>6.372831035734303E-05</v>
      </c>
    </row>
    <row r="251" spans="2:13" ht="12.75">
      <c r="B251" s="54" t="s">
        <v>96</v>
      </c>
      <c r="C251" s="54"/>
      <c r="D251" s="54"/>
      <c r="E251" s="53" t="s">
        <v>97</v>
      </c>
      <c r="F251" s="53"/>
      <c r="G251" s="53"/>
      <c r="H251" s="5"/>
      <c r="I251" s="3">
        <v>9914.1</v>
      </c>
      <c r="J251" s="3">
        <v>5100</v>
      </c>
      <c r="K251" s="3">
        <v>5100</v>
      </c>
      <c r="L251" s="11">
        <f t="shared" si="8"/>
        <v>1</v>
      </c>
      <c r="M251" s="10">
        <f>K251/K393</f>
        <v>0.0004062679785280618</v>
      </c>
    </row>
    <row r="252" spans="2:13" ht="12.75">
      <c r="B252" s="52" t="s">
        <v>142</v>
      </c>
      <c r="C252" s="52"/>
      <c r="D252" s="52"/>
      <c r="E252" s="53" t="s">
        <v>144</v>
      </c>
      <c r="F252" s="53"/>
      <c r="G252" s="53"/>
      <c r="H252" s="5"/>
      <c r="I252" s="3">
        <v>0</v>
      </c>
      <c r="J252" s="3">
        <v>200</v>
      </c>
      <c r="K252" s="3">
        <v>0</v>
      </c>
      <c r="L252" s="8">
        <f t="shared" si="8"/>
        <v>0</v>
      </c>
      <c r="M252" s="10">
        <f>K252/K393</f>
        <v>0</v>
      </c>
    </row>
    <row r="253" spans="2:13" ht="12.75">
      <c r="B253" s="54" t="s">
        <v>157</v>
      </c>
      <c r="C253" s="54"/>
      <c r="D253" s="54"/>
      <c r="E253" s="53" t="s">
        <v>158</v>
      </c>
      <c r="F253" s="53"/>
      <c r="G253" s="53"/>
      <c r="H253" s="5"/>
      <c r="I253" s="3">
        <v>0</v>
      </c>
      <c r="J253" s="3">
        <v>1300</v>
      </c>
      <c r="K253" s="3">
        <v>1221</v>
      </c>
      <c r="L253" s="11">
        <f t="shared" si="8"/>
        <v>0.9392307692307692</v>
      </c>
      <c r="M253" s="10">
        <f>K253/K393</f>
        <v>9.726533368289479E-05</v>
      </c>
    </row>
    <row r="254" spans="2:13" ht="16.5" customHeight="1">
      <c r="B254" s="60" t="s">
        <v>182</v>
      </c>
      <c r="C254" s="60"/>
      <c r="D254" s="60"/>
      <c r="E254" s="61" t="s">
        <v>10</v>
      </c>
      <c r="F254" s="61"/>
      <c r="G254" s="61"/>
      <c r="H254" s="1"/>
      <c r="I254" s="3">
        <f>SUM(I255:I257)</f>
        <v>21680.5</v>
      </c>
      <c r="J254" s="3">
        <f>SUM(J255:J257)</f>
        <v>36605</v>
      </c>
      <c r="K254" s="3">
        <f>SUM(K255:K257)</f>
        <v>36011.09</v>
      </c>
      <c r="L254" s="10">
        <f t="shared" si="8"/>
        <v>0.9837751673268679</v>
      </c>
      <c r="M254" s="10">
        <f>K254/K393</f>
        <v>0.0028686573997827643</v>
      </c>
    </row>
    <row r="255" spans="2:13" ht="12.75" customHeight="1">
      <c r="B255" s="52" t="s">
        <v>122</v>
      </c>
      <c r="C255" s="52"/>
      <c r="D255" s="52"/>
      <c r="E255" s="53" t="s">
        <v>123</v>
      </c>
      <c r="F255" s="53"/>
      <c r="G255" s="53"/>
      <c r="H255" s="5"/>
      <c r="I255" s="3">
        <v>517.5</v>
      </c>
      <c r="J255" s="3">
        <v>700</v>
      </c>
      <c r="K255" s="3">
        <v>343.6</v>
      </c>
      <c r="L255" s="11">
        <f t="shared" si="8"/>
        <v>0.4908571428571429</v>
      </c>
      <c r="M255" s="10">
        <f>K255/K393</f>
        <v>2.737130929847883E-05</v>
      </c>
    </row>
    <row r="256" spans="2:13" ht="12.75" customHeight="1">
      <c r="B256" s="54" t="s">
        <v>96</v>
      </c>
      <c r="C256" s="54"/>
      <c r="D256" s="54"/>
      <c r="E256" s="53" t="s">
        <v>97</v>
      </c>
      <c r="F256" s="53"/>
      <c r="G256" s="53"/>
      <c r="H256" s="5"/>
      <c r="I256" s="3">
        <v>0</v>
      </c>
      <c r="J256" s="3">
        <v>13755</v>
      </c>
      <c r="K256" s="3">
        <v>13517.49</v>
      </c>
      <c r="L256" s="11">
        <f t="shared" si="8"/>
        <v>0.9827328244274809</v>
      </c>
      <c r="M256" s="10"/>
    </row>
    <row r="257" spans="2:13" ht="12.75">
      <c r="B257" s="52" t="s">
        <v>154</v>
      </c>
      <c r="C257" s="52"/>
      <c r="D257" s="52"/>
      <c r="E257" s="53" t="s">
        <v>155</v>
      </c>
      <c r="F257" s="53"/>
      <c r="G257" s="53"/>
      <c r="H257" s="5"/>
      <c r="I257" s="3">
        <v>21163</v>
      </c>
      <c r="J257" s="3">
        <v>22150</v>
      </c>
      <c r="K257" s="3">
        <v>22150</v>
      </c>
      <c r="L257" s="8">
        <f t="shared" si="8"/>
        <v>1</v>
      </c>
      <c r="M257" s="10">
        <f>K257/K393</f>
        <v>0.001764477593018935</v>
      </c>
    </row>
    <row r="258" spans="2:13" ht="12.75">
      <c r="B258" s="58" t="s">
        <v>185</v>
      </c>
      <c r="C258" s="58"/>
      <c r="D258" s="58"/>
      <c r="E258" s="59" t="s">
        <v>186</v>
      </c>
      <c r="F258" s="59"/>
      <c r="G258" s="59"/>
      <c r="H258" s="25"/>
      <c r="I258" s="26">
        <f>SUM(I267,I263,I261)</f>
        <v>65920.67</v>
      </c>
      <c r="J258" s="26">
        <f>SUM(J263,J261,J259)</f>
        <v>63500</v>
      </c>
      <c r="K258" s="26">
        <f>SUM(K263,K261)</f>
        <v>58397.130000000005</v>
      </c>
      <c r="L258" s="27">
        <f t="shared" si="8"/>
        <v>0.9196398425196851</v>
      </c>
      <c r="M258" s="27">
        <f>K258/K393</f>
        <v>0.004651938030772634</v>
      </c>
    </row>
    <row r="259" spans="2:13" ht="12.75">
      <c r="B259" s="60" t="s">
        <v>250</v>
      </c>
      <c r="C259" s="60"/>
      <c r="D259" s="60"/>
      <c r="E259" s="61" t="s">
        <v>251</v>
      </c>
      <c r="F259" s="61"/>
      <c r="G259" s="61"/>
      <c r="H259" s="20"/>
      <c r="I259" s="21">
        <f>SUM(I260)</f>
        <v>0</v>
      </c>
      <c r="J259" s="21">
        <f>SUM(J260)</f>
        <v>3500</v>
      </c>
      <c r="K259" s="21">
        <f>SUM(K260)</f>
        <v>0</v>
      </c>
      <c r="L259" s="10">
        <f t="shared" si="8"/>
        <v>0</v>
      </c>
      <c r="M259" s="10">
        <f>K259/K393</f>
        <v>0</v>
      </c>
    </row>
    <row r="260" spans="2:13" ht="12.75">
      <c r="B260" s="54" t="s">
        <v>96</v>
      </c>
      <c r="C260" s="54"/>
      <c r="D260" s="54"/>
      <c r="E260" s="53" t="s">
        <v>97</v>
      </c>
      <c r="F260" s="53"/>
      <c r="G260" s="53"/>
      <c r="H260" s="20"/>
      <c r="I260" s="21">
        <v>0</v>
      </c>
      <c r="J260" s="21">
        <v>3500</v>
      </c>
      <c r="K260" s="21">
        <v>0</v>
      </c>
      <c r="L260" s="10">
        <f>K260/J260</f>
        <v>0</v>
      </c>
      <c r="M260" s="10">
        <f>K260/K393</f>
        <v>0</v>
      </c>
    </row>
    <row r="261" spans="2:13" ht="12.75">
      <c r="B261" s="60" t="s">
        <v>189</v>
      </c>
      <c r="C261" s="60"/>
      <c r="D261" s="60"/>
      <c r="E261" s="61" t="s">
        <v>190</v>
      </c>
      <c r="F261" s="61"/>
      <c r="G261" s="61"/>
      <c r="H261" s="1"/>
      <c r="I261" s="3">
        <f>SUM(I262)</f>
        <v>27000</v>
      </c>
      <c r="J261" s="3">
        <f>SUM(J262)</f>
        <v>27000</v>
      </c>
      <c r="K261" s="3">
        <f>SUM(K262)</f>
        <v>27000</v>
      </c>
      <c r="L261" s="10">
        <f t="shared" si="8"/>
        <v>1</v>
      </c>
      <c r="M261" s="10">
        <f>K261/K393</f>
        <v>0.002150830474560327</v>
      </c>
    </row>
    <row r="262" spans="2:13" ht="12.75">
      <c r="B262" s="52" t="s">
        <v>191</v>
      </c>
      <c r="C262" s="52"/>
      <c r="D262" s="52"/>
      <c r="E262" s="53" t="s">
        <v>192</v>
      </c>
      <c r="F262" s="53"/>
      <c r="G262" s="53"/>
      <c r="H262" s="5"/>
      <c r="I262" s="3">
        <v>27000</v>
      </c>
      <c r="J262" s="3">
        <v>27000</v>
      </c>
      <c r="K262" s="3">
        <v>27000</v>
      </c>
      <c r="L262" s="11">
        <f t="shared" si="8"/>
        <v>1</v>
      </c>
      <c r="M262" s="10">
        <f>K262/K393</f>
        <v>0.002150830474560327</v>
      </c>
    </row>
    <row r="263" spans="2:13" ht="12.75">
      <c r="B263" s="60" t="s">
        <v>187</v>
      </c>
      <c r="C263" s="60"/>
      <c r="D263" s="60"/>
      <c r="E263" s="61" t="s">
        <v>188</v>
      </c>
      <c r="F263" s="61"/>
      <c r="G263" s="61"/>
      <c r="H263" s="1"/>
      <c r="I263" s="3">
        <f>SUM(I264:I266)</f>
        <v>35239.07</v>
      </c>
      <c r="J263" s="3">
        <f>SUM(J264:J269)</f>
        <v>33000</v>
      </c>
      <c r="K263" s="3">
        <f>SUM(K264:K269)</f>
        <v>31397.13</v>
      </c>
      <c r="L263" s="10">
        <f t="shared" si="8"/>
        <v>0.9514281818181819</v>
      </c>
      <c r="M263" s="10">
        <f>K263/K393</f>
        <v>0.002501107556212307</v>
      </c>
    </row>
    <row r="264" spans="2:13" ht="12.75">
      <c r="B264" s="52" t="s">
        <v>191</v>
      </c>
      <c r="C264" s="52"/>
      <c r="D264" s="52"/>
      <c r="E264" s="53" t="s">
        <v>192</v>
      </c>
      <c r="F264" s="53"/>
      <c r="G264" s="53"/>
      <c r="H264" s="5"/>
      <c r="I264" s="3">
        <v>30700</v>
      </c>
      <c r="J264" s="3">
        <v>27000</v>
      </c>
      <c r="K264" s="3">
        <v>27000</v>
      </c>
      <c r="L264" s="11">
        <f t="shared" si="8"/>
        <v>1</v>
      </c>
      <c r="M264" s="10">
        <f>K264/K393</f>
        <v>0.002150830474560327</v>
      </c>
    </row>
    <row r="265" spans="2:13" ht="12.75">
      <c r="B265" s="52" t="s">
        <v>122</v>
      </c>
      <c r="C265" s="52"/>
      <c r="D265" s="52"/>
      <c r="E265" s="53" t="s">
        <v>123</v>
      </c>
      <c r="F265" s="53"/>
      <c r="G265" s="53"/>
      <c r="H265" s="5"/>
      <c r="I265" s="3">
        <v>3943.47</v>
      </c>
      <c r="J265" s="3">
        <v>6000</v>
      </c>
      <c r="K265" s="3">
        <v>4397.13</v>
      </c>
      <c r="L265" s="11">
        <f>K265/J265</f>
        <v>0.732855</v>
      </c>
      <c r="M265" s="10">
        <f>K265/K393</f>
        <v>0.0003502770816519797</v>
      </c>
    </row>
    <row r="266" spans="2:13" ht="12.75">
      <c r="B266" s="54" t="s">
        <v>96</v>
      </c>
      <c r="C266" s="54"/>
      <c r="D266" s="54"/>
      <c r="E266" s="53" t="s">
        <v>97</v>
      </c>
      <c r="F266" s="53"/>
      <c r="G266" s="53"/>
      <c r="H266" s="5"/>
      <c r="I266" s="3">
        <v>595.6</v>
      </c>
      <c r="J266" s="3">
        <v>0</v>
      </c>
      <c r="K266" s="3">
        <v>0</v>
      </c>
      <c r="L266" s="11">
        <v>0</v>
      </c>
      <c r="M266" s="10">
        <f>K266/K390</f>
        <v>0</v>
      </c>
    </row>
    <row r="267" spans="2:13" ht="12.75">
      <c r="B267" s="60" t="s">
        <v>252</v>
      </c>
      <c r="C267" s="60"/>
      <c r="D267" s="60"/>
      <c r="E267" s="61" t="s">
        <v>10</v>
      </c>
      <c r="F267" s="61"/>
      <c r="G267" s="61"/>
      <c r="H267" s="5"/>
      <c r="I267" s="3">
        <f>SUM(I268:I269)</f>
        <v>3681.6</v>
      </c>
      <c r="J267" s="3">
        <v>0</v>
      </c>
      <c r="K267" s="3">
        <v>0</v>
      </c>
      <c r="L267" s="11">
        <v>0</v>
      </c>
      <c r="M267" s="10">
        <v>0</v>
      </c>
    </row>
    <row r="268" spans="2:13" ht="12.75">
      <c r="B268" s="52" t="s">
        <v>122</v>
      </c>
      <c r="C268" s="52"/>
      <c r="D268" s="52"/>
      <c r="E268" s="53" t="s">
        <v>123</v>
      </c>
      <c r="F268" s="53"/>
      <c r="G268" s="53"/>
      <c r="H268" s="5"/>
      <c r="I268" s="3">
        <v>2681.6</v>
      </c>
      <c r="J268" s="3">
        <v>0</v>
      </c>
      <c r="K268" s="3">
        <v>0</v>
      </c>
      <c r="L268" s="11">
        <v>0</v>
      </c>
      <c r="M268" s="10">
        <v>0</v>
      </c>
    </row>
    <row r="269" spans="2:13" ht="12.75">
      <c r="B269" s="54" t="s">
        <v>96</v>
      </c>
      <c r="C269" s="54"/>
      <c r="D269" s="54"/>
      <c r="E269" s="53" t="s">
        <v>97</v>
      </c>
      <c r="F269" s="53"/>
      <c r="G269" s="53"/>
      <c r="H269" s="5"/>
      <c r="I269" s="3">
        <v>1000</v>
      </c>
      <c r="J269" s="3">
        <v>0</v>
      </c>
      <c r="K269" s="3">
        <v>0</v>
      </c>
      <c r="L269" s="11">
        <v>0</v>
      </c>
      <c r="M269" s="10">
        <f>K269/K393</f>
        <v>0</v>
      </c>
    </row>
    <row r="270" spans="2:13" ht="12.75">
      <c r="B270" s="58" t="s">
        <v>61</v>
      </c>
      <c r="C270" s="58"/>
      <c r="D270" s="58"/>
      <c r="E270" s="59" t="s">
        <v>62</v>
      </c>
      <c r="F270" s="59"/>
      <c r="G270" s="59"/>
      <c r="H270" s="25"/>
      <c r="I270" s="26">
        <f>SUM(I271,I281,I283,I286,I288,I310,I312)</f>
        <v>2146884.8499999996</v>
      </c>
      <c r="J270" s="26">
        <f>SUM(J271,J281,J283,J286,J288,J312)</f>
        <v>2054651</v>
      </c>
      <c r="K270" s="26">
        <f>SUM(K271,K281,K283,K286,K288,K312)</f>
        <v>2024280.5599999998</v>
      </c>
      <c r="L270" s="27">
        <f>K270/J270</f>
        <v>0.9852186867745422</v>
      </c>
      <c r="M270" s="27">
        <f>K270/K393</f>
        <v>0.16125497472252015</v>
      </c>
    </row>
    <row r="271" spans="2:13" ht="38.25" customHeight="1">
      <c r="B271" s="60" t="s">
        <v>63</v>
      </c>
      <c r="C271" s="60"/>
      <c r="D271" s="60"/>
      <c r="E271" s="90" t="s">
        <v>64</v>
      </c>
      <c r="F271" s="91"/>
      <c r="G271" s="92"/>
      <c r="H271" s="1"/>
      <c r="I271" s="3">
        <f>SUM(I272:I280)</f>
        <v>1092772.93</v>
      </c>
      <c r="J271" s="3">
        <f>SUM(J272:J280)</f>
        <v>1100000</v>
      </c>
      <c r="K271" s="3">
        <f>SUM(K272:K280)</f>
        <v>1099271.65</v>
      </c>
      <c r="L271" s="11">
        <f t="shared" si="8"/>
        <v>0.9993378636363636</v>
      </c>
      <c r="M271" s="11">
        <f>K271/K393</f>
        <v>0.08756840609778568</v>
      </c>
    </row>
    <row r="272" spans="2:13" ht="12.75" customHeight="1">
      <c r="B272" s="52" t="s">
        <v>200</v>
      </c>
      <c r="C272" s="52"/>
      <c r="D272" s="52"/>
      <c r="E272" s="53" t="s">
        <v>201</v>
      </c>
      <c r="F272" s="53"/>
      <c r="G272" s="53"/>
      <c r="H272" s="5"/>
      <c r="I272" s="3">
        <v>1046370.26</v>
      </c>
      <c r="J272" s="3">
        <v>1056745</v>
      </c>
      <c r="K272" s="3">
        <v>1056083.77</v>
      </c>
      <c r="L272" s="8">
        <v>0</v>
      </c>
      <c r="M272" s="11">
        <f>K272/K393</f>
        <v>0.08412804282239109</v>
      </c>
    </row>
    <row r="273" spans="2:13" ht="12.75" customHeight="1">
      <c r="B273" s="52" t="s">
        <v>101</v>
      </c>
      <c r="C273" s="52"/>
      <c r="D273" s="52"/>
      <c r="E273" s="53" t="s">
        <v>102</v>
      </c>
      <c r="F273" s="53"/>
      <c r="G273" s="53"/>
      <c r="H273" s="5"/>
      <c r="I273" s="3">
        <v>17777</v>
      </c>
      <c r="J273" s="3">
        <v>24300</v>
      </c>
      <c r="K273" s="3">
        <v>24250.89</v>
      </c>
      <c r="L273" s="8">
        <f>K273/J273</f>
        <v>0.997979012345679</v>
      </c>
      <c r="M273" s="11">
        <f>K273/K393</f>
        <v>0.001931835305452233</v>
      </c>
    </row>
    <row r="274" spans="2:13" ht="12.75" customHeight="1">
      <c r="B274" s="52" t="s">
        <v>103</v>
      </c>
      <c r="C274" s="52"/>
      <c r="D274" s="52"/>
      <c r="E274" s="53" t="s">
        <v>104</v>
      </c>
      <c r="F274" s="53"/>
      <c r="G274" s="53"/>
      <c r="H274" s="5"/>
      <c r="I274" s="3">
        <v>1787.7</v>
      </c>
      <c r="J274" s="3">
        <v>1850</v>
      </c>
      <c r="K274" s="3">
        <v>1843.15</v>
      </c>
      <c r="L274" s="8">
        <f>K274/J274</f>
        <v>0.9962972972972973</v>
      </c>
      <c r="M274" s="11">
        <f>K274/K393</f>
        <v>0.000146826044043921</v>
      </c>
    </row>
    <row r="275" spans="2:13" ht="12.75" customHeight="1">
      <c r="B275" s="52" t="s">
        <v>105</v>
      </c>
      <c r="C275" s="52"/>
      <c r="D275" s="52"/>
      <c r="E275" s="53" t="s">
        <v>106</v>
      </c>
      <c r="F275" s="53"/>
      <c r="G275" s="53"/>
      <c r="H275" s="5"/>
      <c r="I275" s="3">
        <v>20133.29</v>
      </c>
      <c r="J275" s="3">
        <v>15470</v>
      </c>
      <c r="K275" s="3">
        <v>15460.22</v>
      </c>
      <c r="L275" s="8">
        <f>K275/J275</f>
        <v>0.9993678086619263</v>
      </c>
      <c r="M275" s="11">
        <f>K275/K393</f>
        <v>0.0012315671229410022</v>
      </c>
    </row>
    <row r="276" spans="2:13" ht="12.75" customHeight="1">
      <c r="B276" s="52" t="s">
        <v>107</v>
      </c>
      <c r="C276" s="52"/>
      <c r="D276" s="52"/>
      <c r="E276" s="53" t="s">
        <v>108</v>
      </c>
      <c r="F276" s="53"/>
      <c r="G276" s="53"/>
      <c r="H276" s="5"/>
      <c r="I276" s="3">
        <v>570</v>
      </c>
      <c r="J276" s="3">
        <v>580</v>
      </c>
      <c r="K276" s="3">
        <v>579.42</v>
      </c>
      <c r="L276" s="8">
        <f>K276/J276</f>
        <v>0.9989999999999999</v>
      </c>
      <c r="M276" s="11">
        <f>K276/K393</f>
        <v>4.615682198406461E-05</v>
      </c>
    </row>
    <row r="277" spans="2:13" ht="12.75" customHeight="1">
      <c r="B277" s="52" t="s">
        <v>89</v>
      </c>
      <c r="C277" s="52"/>
      <c r="D277" s="52"/>
      <c r="E277" s="53" t="s">
        <v>90</v>
      </c>
      <c r="F277" s="53"/>
      <c r="G277" s="53"/>
      <c r="H277" s="5"/>
      <c r="I277" s="3">
        <v>1839.61</v>
      </c>
      <c r="J277" s="3">
        <v>200</v>
      </c>
      <c r="K277" s="3">
        <v>200</v>
      </c>
      <c r="L277" s="8">
        <f>K277/J277</f>
        <v>1</v>
      </c>
      <c r="M277" s="11">
        <f>K277/K393</f>
        <v>1.5932077589335756E-05</v>
      </c>
    </row>
    <row r="278" spans="2:13" ht="12.75" customHeight="1">
      <c r="B278" s="54" t="s">
        <v>96</v>
      </c>
      <c r="C278" s="54"/>
      <c r="D278" s="54"/>
      <c r="E278" s="53" t="s">
        <v>97</v>
      </c>
      <c r="F278" s="53"/>
      <c r="G278" s="53"/>
      <c r="H278" s="5"/>
      <c r="I278" s="3">
        <v>3326.17</v>
      </c>
      <c r="J278" s="3">
        <v>0</v>
      </c>
      <c r="K278" s="3">
        <v>0</v>
      </c>
      <c r="L278" s="11">
        <v>0</v>
      </c>
      <c r="M278" s="11">
        <f>K278/K393</f>
        <v>0</v>
      </c>
    </row>
    <row r="279" spans="2:13" ht="12.75" customHeight="1">
      <c r="B279" s="52" t="s">
        <v>142</v>
      </c>
      <c r="C279" s="52"/>
      <c r="D279" s="52"/>
      <c r="E279" s="53" t="s">
        <v>144</v>
      </c>
      <c r="F279" s="53"/>
      <c r="G279" s="53"/>
      <c r="H279" s="5"/>
      <c r="I279" s="3">
        <v>204.9</v>
      </c>
      <c r="J279" s="3">
        <v>50</v>
      </c>
      <c r="K279" s="3">
        <v>49.6</v>
      </c>
      <c r="L279" s="8">
        <f>K279/J279</f>
        <v>0.992</v>
      </c>
      <c r="M279" s="11">
        <f>K279/K393</f>
        <v>3.9511552421552675E-06</v>
      </c>
    </row>
    <row r="280" spans="2:13" ht="12.75" customHeight="1">
      <c r="B280" s="52" t="s">
        <v>154</v>
      </c>
      <c r="C280" s="52"/>
      <c r="D280" s="52"/>
      <c r="E280" s="53" t="s">
        <v>155</v>
      </c>
      <c r="F280" s="53"/>
      <c r="G280" s="53"/>
      <c r="H280" s="5"/>
      <c r="I280" s="3">
        <v>764</v>
      </c>
      <c r="J280" s="3">
        <v>805</v>
      </c>
      <c r="K280" s="3">
        <v>804.6</v>
      </c>
      <c r="L280" s="11">
        <f>K280/J280</f>
        <v>0.9995031055900622</v>
      </c>
      <c r="M280" s="11">
        <f>K280/K393</f>
        <v>6.409474814189774E-05</v>
      </c>
    </row>
    <row r="281" spans="2:13" ht="39" customHeight="1">
      <c r="B281" s="60" t="s">
        <v>65</v>
      </c>
      <c r="C281" s="60"/>
      <c r="D281" s="60"/>
      <c r="E281" s="90" t="s">
        <v>66</v>
      </c>
      <c r="F281" s="91"/>
      <c r="G281" s="92"/>
      <c r="H281" s="1"/>
      <c r="I281" s="3">
        <f>SUM(I282)</f>
        <v>15273.21</v>
      </c>
      <c r="J281" s="3">
        <f>SUM(J282)</f>
        <v>15800</v>
      </c>
      <c r="K281" s="3">
        <f>SUM(K282)</f>
        <v>15324.38</v>
      </c>
      <c r="L281" s="13">
        <f aca="true" t="shared" si="9" ref="L281:L288">K281/J281</f>
        <v>0.9698974683544304</v>
      </c>
      <c r="M281" s="10">
        <f>K281/K393</f>
        <v>0.0012207460558423253</v>
      </c>
    </row>
    <row r="282" spans="2:13" ht="12.75" customHeight="1">
      <c r="B282" s="52" t="s">
        <v>202</v>
      </c>
      <c r="C282" s="52"/>
      <c r="D282" s="52"/>
      <c r="E282" s="53" t="s">
        <v>203</v>
      </c>
      <c r="F282" s="53"/>
      <c r="G282" s="53"/>
      <c r="H282" s="5"/>
      <c r="I282" s="3">
        <v>15273.21</v>
      </c>
      <c r="J282" s="3">
        <v>15800</v>
      </c>
      <c r="K282" s="3">
        <v>15324.38</v>
      </c>
      <c r="L282" s="11">
        <f>K282/J282</f>
        <v>0.9698974683544304</v>
      </c>
      <c r="M282" s="11">
        <f>K282/K393</f>
        <v>0.0012207460558423253</v>
      </c>
    </row>
    <row r="283" spans="2:13" ht="27" customHeight="1">
      <c r="B283" s="60" t="s">
        <v>67</v>
      </c>
      <c r="C283" s="60"/>
      <c r="D283" s="60"/>
      <c r="E283" s="90" t="s">
        <v>68</v>
      </c>
      <c r="F283" s="91"/>
      <c r="G283" s="92"/>
      <c r="H283" s="1"/>
      <c r="I283" s="3">
        <f>SUM(I284:I285)</f>
        <v>323289.16</v>
      </c>
      <c r="J283" s="3">
        <f>SUM(J284:J285)</f>
        <v>305340</v>
      </c>
      <c r="K283" s="3">
        <f>SUM(K284:K285)</f>
        <v>302507.6</v>
      </c>
      <c r="L283" s="10">
        <f t="shared" si="9"/>
        <v>0.9907237833235082</v>
      </c>
      <c r="M283" s="10">
        <f>K283/K393</f>
        <v>0.024097872772818725</v>
      </c>
    </row>
    <row r="284" spans="2:13" ht="13.5" customHeight="1">
      <c r="B284" s="52" t="s">
        <v>200</v>
      </c>
      <c r="C284" s="52"/>
      <c r="D284" s="52"/>
      <c r="E284" s="53" t="s">
        <v>201</v>
      </c>
      <c r="F284" s="53"/>
      <c r="G284" s="53"/>
      <c r="H284" s="5"/>
      <c r="I284" s="3">
        <v>323289.16</v>
      </c>
      <c r="J284" s="3">
        <v>290340</v>
      </c>
      <c r="K284" s="3">
        <v>287538.72</v>
      </c>
      <c r="L284" s="11">
        <f>K284/J284</f>
        <v>0.9903517255631328</v>
      </c>
      <c r="M284" s="11">
        <f>K284/K392</f>
        <v>96.07040427664549</v>
      </c>
    </row>
    <row r="285" spans="2:13" ht="25.5" customHeight="1">
      <c r="B285" s="52" t="s">
        <v>246</v>
      </c>
      <c r="C285" s="52"/>
      <c r="D285" s="52"/>
      <c r="E285" s="55" t="s">
        <v>247</v>
      </c>
      <c r="F285" s="56"/>
      <c r="G285" s="57"/>
      <c r="H285" s="5"/>
      <c r="I285" s="3">
        <v>0</v>
      </c>
      <c r="J285" s="3">
        <v>15000</v>
      </c>
      <c r="K285" s="3">
        <v>14968.88</v>
      </c>
      <c r="L285" s="11">
        <f t="shared" si="9"/>
        <v>0.9979253333333333</v>
      </c>
      <c r="M285" s="11">
        <f>K285/K393</f>
        <v>0.001192426787927281</v>
      </c>
    </row>
    <row r="286" spans="2:13" ht="12.75" customHeight="1">
      <c r="B286" s="60" t="s">
        <v>204</v>
      </c>
      <c r="C286" s="60"/>
      <c r="D286" s="60"/>
      <c r="E286" s="61" t="s">
        <v>205</v>
      </c>
      <c r="F286" s="61"/>
      <c r="G286" s="61"/>
      <c r="H286" s="1"/>
      <c r="I286" s="3">
        <f>SUM(I287)</f>
        <v>154669.36</v>
      </c>
      <c r="J286" s="3">
        <f>SUM(J287)</f>
        <v>134000</v>
      </c>
      <c r="K286" s="3">
        <f>SUM(K287)</f>
        <v>124262.19</v>
      </c>
      <c r="L286" s="10">
        <f>K286/J286</f>
        <v>0.927329776119403</v>
      </c>
      <c r="M286" s="10">
        <f>K286/K393</f>
        <v>0.009898774262503908</v>
      </c>
    </row>
    <row r="287" spans="2:13" ht="12.75" customHeight="1">
      <c r="B287" s="52" t="s">
        <v>200</v>
      </c>
      <c r="C287" s="52"/>
      <c r="D287" s="52"/>
      <c r="E287" s="53" t="s">
        <v>201</v>
      </c>
      <c r="F287" s="53"/>
      <c r="G287" s="53"/>
      <c r="H287" s="5"/>
      <c r="I287" s="3">
        <v>154669.36</v>
      </c>
      <c r="J287" s="3">
        <v>134000</v>
      </c>
      <c r="K287" s="3">
        <v>124262.19</v>
      </c>
      <c r="L287" s="10">
        <f>K287/J287</f>
        <v>0.927329776119403</v>
      </c>
      <c r="M287" s="10">
        <f>K287/K393</f>
        <v>0.009898774262503908</v>
      </c>
    </row>
    <row r="288" spans="2:13" ht="12.75">
      <c r="B288" s="60" t="s">
        <v>69</v>
      </c>
      <c r="C288" s="60"/>
      <c r="D288" s="60"/>
      <c r="E288" s="61" t="s">
        <v>70</v>
      </c>
      <c r="F288" s="61"/>
      <c r="G288" s="61"/>
      <c r="H288" s="1"/>
      <c r="I288" s="3">
        <f>SUM(I289:I309)</f>
        <v>326682.17</v>
      </c>
      <c r="J288" s="3">
        <f>SUM(J289:J309)</f>
        <v>348311</v>
      </c>
      <c r="K288" s="3">
        <f>SUM(K289:K309)</f>
        <v>335825.55999999994</v>
      </c>
      <c r="L288" s="10">
        <f t="shared" si="9"/>
        <v>0.9641543333400322</v>
      </c>
      <c r="M288" s="10">
        <f>K288/K393</f>
        <v>0.026751994392010647</v>
      </c>
    </row>
    <row r="289" spans="2:13" ht="12.75">
      <c r="B289" s="52" t="s">
        <v>99</v>
      </c>
      <c r="C289" s="52"/>
      <c r="D289" s="52"/>
      <c r="E289" s="53" t="s">
        <v>100</v>
      </c>
      <c r="F289" s="53"/>
      <c r="G289" s="53"/>
      <c r="H289" s="5"/>
      <c r="I289" s="3">
        <v>1036</v>
      </c>
      <c r="J289" s="3">
        <v>800</v>
      </c>
      <c r="K289" s="3">
        <v>665</v>
      </c>
      <c r="L289" s="10">
        <f aca="true" t="shared" si="10" ref="L289:L304">K289/J289</f>
        <v>0.83125</v>
      </c>
      <c r="M289" s="10">
        <f>K289/K393</f>
        <v>5.297415798454139E-05</v>
      </c>
    </row>
    <row r="290" spans="2:13" ht="12.75">
      <c r="B290" s="52" t="s">
        <v>101</v>
      </c>
      <c r="C290" s="52"/>
      <c r="D290" s="52"/>
      <c r="E290" s="53" t="s">
        <v>102</v>
      </c>
      <c r="F290" s="53"/>
      <c r="G290" s="53"/>
      <c r="H290" s="5"/>
      <c r="I290" s="3">
        <v>169807.99</v>
      </c>
      <c r="J290" s="3">
        <v>198111</v>
      </c>
      <c r="K290" s="3">
        <v>194957.62</v>
      </c>
      <c r="L290" s="10">
        <f t="shared" si="10"/>
        <v>0.9840827616841064</v>
      </c>
      <c r="M290" s="10">
        <f>K290/K393</f>
        <v>0.015530399642361182</v>
      </c>
    </row>
    <row r="291" spans="2:13" ht="12.75">
      <c r="B291" s="52" t="s">
        <v>103</v>
      </c>
      <c r="C291" s="52"/>
      <c r="D291" s="52"/>
      <c r="E291" s="53" t="s">
        <v>104</v>
      </c>
      <c r="F291" s="53"/>
      <c r="G291" s="53"/>
      <c r="H291" s="5"/>
      <c r="I291" s="3">
        <v>12027.65</v>
      </c>
      <c r="J291" s="3">
        <v>13600</v>
      </c>
      <c r="K291" s="3">
        <v>13582.85</v>
      </c>
      <c r="L291" s="10">
        <f t="shared" si="10"/>
        <v>0.9987389705882354</v>
      </c>
      <c r="M291" s="10">
        <f>K291/K393</f>
        <v>0.0010820151004215458</v>
      </c>
    </row>
    <row r="292" spans="2:13" ht="12.75">
      <c r="B292" s="52" t="s">
        <v>105</v>
      </c>
      <c r="C292" s="52"/>
      <c r="D292" s="52"/>
      <c r="E292" s="53" t="s">
        <v>106</v>
      </c>
      <c r="F292" s="53"/>
      <c r="G292" s="53"/>
      <c r="H292" s="5"/>
      <c r="I292" s="3">
        <v>31107.17</v>
      </c>
      <c r="J292" s="3">
        <v>36300</v>
      </c>
      <c r="K292" s="3">
        <v>35468.36</v>
      </c>
      <c r="L292" s="10">
        <f t="shared" si="10"/>
        <v>0.9770898071625345</v>
      </c>
      <c r="M292" s="10">
        <f>K292/K393</f>
        <v>0.0028254233174324636</v>
      </c>
    </row>
    <row r="293" spans="2:13" ht="12.75">
      <c r="B293" s="52" t="s">
        <v>107</v>
      </c>
      <c r="C293" s="52"/>
      <c r="D293" s="52"/>
      <c r="E293" s="53" t="s">
        <v>108</v>
      </c>
      <c r="F293" s="53"/>
      <c r="G293" s="53"/>
      <c r="H293" s="5"/>
      <c r="I293" s="3">
        <v>4604.5</v>
      </c>
      <c r="J293" s="3">
        <v>5400</v>
      </c>
      <c r="K293" s="3">
        <v>5132.94</v>
      </c>
      <c r="L293" s="10">
        <f t="shared" si="10"/>
        <v>0.9505444444444444</v>
      </c>
      <c r="M293" s="10">
        <f>K293/K393</f>
        <v>0.00040889199170702535</v>
      </c>
    </row>
    <row r="294" spans="2:13" ht="12.75">
      <c r="B294" s="52" t="s">
        <v>122</v>
      </c>
      <c r="C294" s="52"/>
      <c r="D294" s="52"/>
      <c r="E294" s="53" t="s">
        <v>123</v>
      </c>
      <c r="F294" s="53"/>
      <c r="G294" s="53"/>
      <c r="H294" s="5"/>
      <c r="I294" s="3">
        <v>3900</v>
      </c>
      <c r="J294" s="3">
        <v>0</v>
      </c>
      <c r="K294" s="3">
        <v>0</v>
      </c>
      <c r="L294" s="10">
        <v>0</v>
      </c>
      <c r="M294" s="10">
        <f>K294/K393</f>
        <v>0</v>
      </c>
    </row>
    <row r="295" spans="2:13" ht="12.75">
      <c r="B295" s="52" t="s">
        <v>89</v>
      </c>
      <c r="C295" s="52"/>
      <c r="D295" s="52"/>
      <c r="E295" s="53" t="s">
        <v>90</v>
      </c>
      <c r="F295" s="53"/>
      <c r="G295" s="53"/>
      <c r="H295" s="5"/>
      <c r="I295" s="3">
        <v>10813.92</v>
      </c>
      <c r="J295" s="3">
        <v>6600</v>
      </c>
      <c r="K295" s="3">
        <v>4967.38</v>
      </c>
      <c r="L295" s="10">
        <f t="shared" si="10"/>
        <v>0.7526333333333334</v>
      </c>
      <c r="M295" s="10">
        <f>K295/K393</f>
        <v>0.00039570341787857323</v>
      </c>
    </row>
    <row r="296" spans="2:13" ht="12.75">
      <c r="B296" s="52" t="s">
        <v>94</v>
      </c>
      <c r="C296" s="52"/>
      <c r="D296" s="52"/>
      <c r="E296" s="53" t="s">
        <v>95</v>
      </c>
      <c r="F296" s="53"/>
      <c r="G296" s="53"/>
      <c r="H296" s="5"/>
      <c r="I296" s="3">
        <v>23075.44</v>
      </c>
      <c r="J296" s="3">
        <v>21500</v>
      </c>
      <c r="K296" s="3">
        <v>20116.45</v>
      </c>
      <c r="L296" s="10">
        <f t="shared" si="10"/>
        <v>0.9356488372093024</v>
      </c>
      <c r="M296" s="10">
        <f>K296/K393</f>
        <v>0.0016024842111099665</v>
      </c>
    </row>
    <row r="297" spans="2:13" ht="12.75">
      <c r="B297" s="52" t="s">
        <v>109</v>
      </c>
      <c r="C297" s="52"/>
      <c r="D297" s="52"/>
      <c r="E297" s="53" t="s">
        <v>110</v>
      </c>
      <c r="F297" s="53"/>
      <c r="G297" s="53"/>
      <c r="H297" s="5"/>
      <c r="I297" s="3">
        <v>2011.37</v>
      </c>
      <c r="J297" s="3">
        <v>0</v>
      </c>
      <c r="K297" s="3">
        <v>0</v>
      </c>
      <c r="L297" s="10">
        <v>0</v>
      </c>
      <c r="M297" s="10">
        <f>K297/K393</f>
        <v>0</v>
      </c>
    </row>
    <row r="298" spans="2:13" ht="12.75">
      <c r="B298" s="52" t="s">
        <v>111</v>
      </c>
      <c r="C298" s="52"/>
      <c r="D298" s="52"/>
      <c r="E298" s="53" t="s">
        <v>112</v>
      </c>
      <c r="F298" s="53"/>
      <c r="G298" s="53"/>
      <c r="H298" s="5"/>
      <c r="I298" s="3">
        <v>0</v>
      </c>
      <c r="J298" s="3">
        <v>100</v>
      </c>
      <c r="K298" s="3">
        <v>50</v>
      </c>
      <c r="L298" s="10">
        <f t="shared" si="10"/>
        <v>0.5</v>
      </c>
      <c r="M298" s="10">
        <f>K298/K393</f>
        <v>3.983019397333939E-06</v>
      </c>
    </row>
    <row r="299" spans="2:13" ht="12.75">
      <c r="B299" s="54" t="s">
        <v>96</v>
      </c>
      <c r="C299" s="54"/>
      <c r="D299" s="54"/>
      <c r="E299" s="53" t="s">
        <v>97</v>
      </c>
      <c r="F299" s="53"/>
      <c r="G299" s="53"/>
      <c r="H299" s="5"/>
      <c r="I299" s="3">
        <v>41806.27</v>
      </c>
      <c r="J299" s="3">
        <v>30800</v>
      </c>
      <c r="K299" s="3">
        <v>29365.66</v>
      </c>
      <c r="L299" s="10">
        <f t="shared" si="10"/>
        <v>0.9534305194805195</v>
      </c>
      <c r="M299" s="10">
        <f>K299/K393</f>
        <v>0.002339279867910267</v>
      </c>
    </row>
    <row r="300" spans="2:13" ht="12.75">
      <c r="B300" s="54" t="s">
        <v>148</v>
      </c>
      <c r="C300" s="54"/>
      <c r="D300" s="54"/>
      <c r="E300" s="53" t="s">
        <v>149</v>
      </c>
      <c r="F300" s="53"/>
      <c r="G300" s="53"/>
      <c r="H300" s="5"/>
      <c r="I300" s="3">
        <v>1301.74</v>
      </c>
      <c r="J300" s="3">
        <v>1500</v>
      </c>
      <c r="K300" s="3">
        <v>796.67</v>
      </c>
      <c r="L300" s="10">
        <f t="shared" si="10"/>
        <v>0.5311133333333333</v>
      </c>
      <c r="M300" s="10">
        <f>K302/K393</f>
        <v>0.0003314230610327597</v>
      </c>
    </row>
    <row r="301" spans="2:13" ht="12.75">
      <c r="B301" s="52" t="s">
        <v>153</v>
      </c>
      <c r="C301" s="52"/>
      <c r="D301" s="52"/>
      <c r="E301" s="53" t="s">
        <v>151</v>
      </c>
      <c r="F301" s="53"/>
      <c r="G301" s="53"/>
      <c r="H301" s="5"/>
      <c r="I301" s="3">
        <v>0</v>
      </c>
      <c r="J301" s="3">
        <v>5400</v>
      </c>
      <c r="K301" s="3">
        <v>4606.86</v>
      </c>
      <c r="L301" s="10">
        <f t="shared" si="10"/>
        <v>0.8531222222222221</v>
      </c>
      <c r="M301" s="10">
        <f>K301/K393</f>
        <v>0.0003669842548160366</v>
      </c>
    </row>
    <row r="302" spans="2:13" ht="12.75">
      <c r="B302" s="52" t="s">
        <v>142</v>
      </c>
      <c r="C302" s="52"/>
      <c r="D302" s="52"/>
      <c r="E302" s="53" t="s">
        <v>144</v>
      </c>
      <c r="F302" s="53"/>
      <c r="G302" s="53"/>
      <c r="H302" s="5"/>
      <c r="I302" s="3">
        <v>5800</v>
      </c>
      <c r="J302" s="3">
        <v>4350</v>
      </c>
      <c r="K302" s="3">
        <v>4160.45</v>
      </c>
      <c r="L302" s="10">
        <f t="shared" si="10"/>
        <v>0.9564252873563218</v>
      </c>
      <c r="M302" s="10">
        <f>K302/K393</f>
        <v>0.0003314230610327597</v>
      </c>
    </row>
    <row r="303" spans="2:13" ht="12.75" customHeight="1">
      <c r="B303" s="52" t="s">
        <v>113</v>
      </c>
      <c r="C303" s="52"/>
      <c r="D303" s="52"/>
      <c r="E303" s="53" t="s">
        <v>114</v>
      </c>
      <c r="F303" s="53"/>
      <c r="G303" s="53"/>
      <c r="H303" s="5"/>
      <c r="I303" s="3">
        <v>954</v>
      </c>
      <c r="J303" s="3">
        <v>1400</v>
      </c>
      <c r="K303" s="3">
        <v>1393</v>
      </c>
      <c r="L303" s="11">
        <f t="shared" si="10"/>
        <v>0.995</v>
      </c>
      <c r="M303" s="11">
        <f>K303/K393</f>
        <v>0.00011096692040972354</v>
      </c>
    </row>
    <row r="304" spans="2:13" ht="12.75">
      <c r="B304" s="52" t="s">
        <v>154</v>
      </c>
      <c r="C304" s="52"/>
      <c r="D304" s="52"/>
      <c r="E304" s="53" t="s">
        <v>155</v>
      </c>
      <c r="F304" s="53"/>
      <c r="G304" s="53"/>
      <c r="H304" s="5"/>
      <c r="I304" s="3">
        <v>6623</v>
      </c>
      <c r="J304" s="3">
        <v>8220</v>
      </c>
      <c r="K304" s="3">
        <v>8220</v>
      </c>
      <c r="L304" s="11">
        <f t="shared" si="10"/>
        <v>1</v>
      </c>
      <c r="M304" s="11">
        <f>K304/K393</f>
        <v>0.0006548083889216995</v>
      </c>
    </row>
    <row r="305" spans="2:13" ht="12.75">
      <c r="B305" s="52" t="s">
        <v>156</v>
      </c>
      <c r="C305" s="52"/>
      <c r="D305" s="52"/>
      <c r="E305" s="53" t="s">
        <v>19</v>
      </c>
      <c r="F305" s="53"/>
      <c r="G305" s="53"/>
      <c r="H305" s="5"/>
      <c r="I305" s="3">
        <v>113.12</v>
      </c>
      <c r="J305" s="3">
        <v>0</v>
      </c>
      <c r="K305" s="3">
        <v>0</v>
      </c>
      <c r="L305" s="11" t="s">
        <v>9</v>
      </c>
      <c r="M305" s="11">
        <f>K305/K393</f>
        <v>0</v>
      </c>
    </row>
    <row r="306" spans="2:13" ht="12.75" customHeight="1">
      <c r="B306" s="54" t="s">
        <v>157</v>
      </c>
      <c r="C306" s="54"/>
      <c r="D306" s="54"/>
      <c r="E306" s="53" t="s">
        <v>158</v>
      </c>
      <c r="F306" s="53"/>
      <c r="G306" s="53"/>
      <c r="H306" s="5"/>
      <c r="I306" s="3">
        <v>0</v>
      </c>
      <c r="J306" s="3">
        <v>5500</v>
      </c>
      <c r="K306" s="3">
        <v>4936</v>
      </c>
      <c r="L306" s="11">
        <f aca="true" t="shared" si="11" ref="L306:L313">K306/J306</f>
        <v>0.8974545454545455</v>
      </c>
      <c r="M306" s="11">
        <f>K306/K393</f>
        <v>0.0003932036749048065</v>
      </c>
    </row>
    <row r="307" spans="2:13" ht="12.75" customHeight="1">
      <c r="B307" s="52" t="s">
        <v>136</v>
      </c>
      <c r="C307" s="52"/>
      <c r="D307" s="52"/>
      <c r="E307" s="69" t="s">
        <v>137</v>
      </c>
      <c r="F307" s="70"/>
      <c r="G307" s="71"/>
      <c r="H307" s="5"/>
      <c r="I307" s="3">
        <v>0</v>
      </c>
      <c r="J307" s="3">
        <v>2000</v>
      </c>
      <c r="K307" s="3">
        <v>1306.47</v>
      </c>
      <c r="L307" s="10">
        <f t="shared" si="11"/>
        <v>0.653235</v>
      </c>
      <c r="M307" s="10">
        <f>K307/K393</f>
        <v>0.00010407390704069742</v>
      </c>
    </row>
    <row r="308" spans="2:13" ht="12.75" customHeight="1">
      <c r="B308" s="52" t="s">
        <v>115</v>
      </c>
      <c r="C308" s="52"/>
      <c r="D308" s="52"/>
      <c r="E308" s="53" t="s">
        <v>116</v>
      </c>
      <c r="F308" s="53"/>
      <c r="G308" s="53"/>
      <c r="H308" s="5"/>
      <c r="I308" s="3">
        <v>0</v>
      </c>
      <c r="J308" s="3">
        <v>3300</v>
      </c>
      <c r="K308" s="3">
        <v>3079.85</v>
      </c>
      <c r="L308" s="10">
        <f t="shared" si="11"/>
        <v>0.9332878787878788</v>
      </c>
      <c r="M308" s="10">
        <f>K308/K393</f>
        <v>0.00024534204581757864</v>
      </c>
    </row>
    <row r="309" spans="2:13" ht="12.75" customHeight="1">
      <c r="B309" s="52" t="s">
        <v>159</v>
      </c>
      <c r="C309" s="52"/>
      <c r="D309" s="52"/>
      <c r="E309" s="53" t="s">
        <v>160</v>
      </c>
      <c r="F309" s="53"/>
      <c r="G309" s="53"/>
      <c r="H309" s="5"/>
      <c r="I309" s="3">
        <v>11700</v>
      </c>
      <c r="J309" s="3">
        <v>3430</v>
      </c>
      <c r="K309" s="3">
        <v>3020</v>
      </c>
      <c r="L309" s="10">
        <f t="shared" si="11"/>
        <v>0.880466472303207</v>
      </c>
      <c r="M309" s="10">
        <f>K309/K393</f>
        <v>0.0002405743715989699</v>
      </c>
    </row>
    <row r="310" spans="2:13" ht="12.75" customHeight="1">
      <c r="B310" s="60" t="s">
        <v>248</v>
      </c>
      <c r="C310" s="60"/>
      <c r="D310" s="60"/>
      <c r="E310" s="61" t="s">
        <v>121</v>
      </c>
      <c r="F310" s="61"/>
      <c r="G310" s="61"/>
      <c r="H310" s="1"/>
      <c r="I310" s="3">
        <f>SUM(I311)</f>
        <v>35176</v>
      </c>
      <c r="J310" s="3">
        <f>SUM(J311)</f>
        <v>0</v>
      </c>
      <c r="K310" s="3">
        <f>SUM(K311)</f>
        <v>0</v>
      </c>
      <c r="L310" s="10">
        <v>0</v>
      </c>
      <c r="M310" s="10">
        <v>0</v>
      </c>
    </row>
    <row r="311" spans="2:13" ht="12.75" customHeight="1">
      <c r="B311" s="52" t="s">
        <v>200</v>
      </c>
      <c r="C311" s="52"/>
      <c r="D311" s="52"/>
      <c r="E311" s="53" t="s">
        <v>201</v>
      </c>
      <c r="F311" s="53"/>
      <c r="G311" s="53"/>
      <c r="H311" s="5"/>
      <c r="I311" s="3">
        <v>35176</v>
      </c>
      <c r="J311" s="3">
        <v>0</v>
      </c>
      <c r="K311" s="3">
        <v>0</v>
      </c>
      <c r="L311" s="11">
        <v>0</v>
      </c>
      <c r="M311" s="11">
        <f>K311/K393</f>
        <v>0</v>
      </c>
    </row>
    <row r="312" spans="2:13" ht="12.75">
      <c r="B312" s="60" t="s">
        <v>71</v>
      </c>
      <c r="C312" s="60"/>
      <c r="D312" s="60"/>
      <c r="E312" s="61" t="s">
        <v>10</v>
      </c>
      <c r="F312" s="61"/>
      <c r="G312" s="61"/>
      <c r="H312" s="1"/>
      <c r="I312" s="3">
        <f>SUM(I313:I315)</f>
        <v>199022.02</v>
      </c>
      <c r="J312" s="3">
        <f>SUM(J313:J315)</f>
        <v>151200</v>
      </c>
      <c r="K312" s="3">
        <f>SUM(K313:K315)</f>
        <v>147089.18</v>
      </c>
      <c r="L312" s="10">
        <f t="shared" si="11"/>
        <v>0.972812037037037</v>
      </c>
      <c r="M312" s="10">
        <f>K312/K393</f>
        <v>0.011717181141558865</v>
      </c>
    </row>
    <row r="313" spans="2:13" ht="12.75" customHeight="1">
      <c r="B313" s="52" t="s">
        <v>200</v>
      </c>
      <c r="C313" s="52"/>
      <c r="D313" s="52"/>
      <c r="E313" s="53" t="s">
        <v>201</v>
      </c>
      <c r="F313" s="53"/>
      <c r="G313" s="53"/>
      <c r="H313" s="5"/>
      <c r="I313" s="3">
        <v>189008.02</v>
      </c>
      <c r="J313" s="3">
        <v>146200</v>
      </c>
      <c r="K313" s="3">
        <v>142089.18</v>
      </c>
      <c r="L313" s="11">
        <f t="shared" si="11"/>
        <v>0.9718822161422708</v>
      </c>
      <c r="M313" s="11">
        <f>K313/K393</f>
        <v>0.011318879201825472</v>
      </c>
    </row>
    <row r="314" spans="2:13" ht="12.75" customHeight="1">
      <c r="B314" s="52" t="s">
        <v>89</v>
      </c>
      <c r="C314" s="52"/>
      <c r="D314" s="52"/>
      <c r="E314" s="53" t="s">
        <v>90</v>
      </c>
      <c r="F314" s="53"/>
      <c r="G314" s="53"/>
      <c r="H314" s="5"/>
      <c r="I314" s="3">
        <v>9200</v>
      </c>
      <c r="J314" s="3">
        <v>5000</v>
      </c>
      <c r="K314" s="3">
        <v>5000</v>
      </c>
      <c r="L314" s="10">
        <f>K314/K393</f>
        <v>0.0003983019397333939</v>
      </c>
      <c r="M314" s="10">
        <f>K314/K393</f>
        <v>0.0003983019397333939</v>
      </c>
    </row>
    <row r="315" spans="2:13" ht="12.75">
      <c r="B315" s="52" t="s">
        <v>142</v>
      </c>
      <c r="C315" s="52"/>
      <c r="D315" s="52"/>
      <c r="E315" s="53" t="s">
        <v>144</v>
      </c>
      <c r="F315" s="53"/>
      <c r="G315" s="53"/>
      <c r="H315" s="5"/>
      <c r="I315" s="3">
        <v>814</v>
      </c>
      <c r="J315" s="3">
        <v>0</v>
      </c>
      <c r="K315" s="3">
        <v>0</v>
      </c>
      <c r="L315" s="10">
        <v>0</v>
      </c>
      <c r="M315" s="10">
        <f>K315/K393</f>
        <v>0</v>
      </c>
    </row>
    <row r="316" spans="2:13" ht="12.75">
      <c r="B316" s="58" t="s">
        <v>72</v>
      </c>
      <c r="C316" s="58"/>
      <c r="D316" s="58"/>
      <c r="E316" s="59" t="s">
        <v>73</v>
      </c>
      <c r="F316" s="59"/>
      <c r="G316" s="59"/>
      <c r="H316" s="25"/>
      <c r="I316" s="26">
        <f>SUM(I317,I325)</f>
        <v>166890.09999999998</v>
      </c>
      <c r="J316" s="26">
        <f>SUM(J317,J325)</f>
        <v>214700</v>
      </c>
      <c r="K316" s="26">
        <f>SUM(K317,K325)</f>
        <v>145798.5</v>
      </c>
      <c r="L316" s="37">
        <f aca="true" t="shared" si="12" ref="L316:L371">K316/J316</f>
        <v>0.6790801117838845</v>
      </c>
      <c r="M316" s="37">
        <f>K316/K393</f>
        <v>0.011614365072043846</v>
      </c>
    </row>
    <row r="317" spans="2:13" ht="12.75">
      <c r="B317" s="60" t="s">
        <v>206</v>
      </c>
      <c r="C317" s="60"/>
      <c r="D317" s="60"/>
      <c r="E317" s="61" t="s">
        <v>207</v>
      </c>
      <c r="F317" s="61"/>
      <c r="G317" s="61"/>
      <c r="H317" s="1"/>
      <c r="I317" s="3">
        <f>SUM(I318:I324)</f>
        <v>22206.559999999998</v>
      </c>
      <c r="J317" s="3">
        <f>SUM(J318:J324)</f>
        <v>25000</v>
      </c>
      <c r="K317" s="3">
        <f>SUM(K318:K324)</f>
        <v>23491.04</v>
      </c>
      <c r="L317" s="10">
        <f t="shared" si="12"/>
        <v>0.9396416000000001</v>
      </c>
      <c r="M317" s="10">
        <f>K317/K393</f>
        <v>0.001871305359670949</v>
      </c>
    </row>
    <row r="318" spans="2:13" ht="12.75">
      <c r="B318" s="52" t="s">
        <v>101</v>
      </c>
      <c r="C318" s="52"/>
      <c r="D318" s="52"/>
      <c r="E318" s="53" t="s">
        <v>102</v>
      </c>
      <c r="F318" s="53"/>
      <c r="G318" s="53"/>
      <c r="H318" s="5"/>
      <c r="I318" s="3">
        <v>14829.74</v>
      </c>
      <c r="J318" s="3">
        <v>17140</v>
      </c>
      <c r="K318" s="3">
        <v>16349.43</v>
      </c>
      <c r="L318" s="10">
        <f t="shared" si="12"/>
        <v>0.9538757292882147</v>
      </c>
      <c r="M318" s="10">
        <f>K318/K393</f>
        <v>0.0013024019365070684</v>
      </c>
    </row>
    <row r="319" spans="2:13" ht="12.75">
      <c r="B319" s="52" t="s">
        <v>103</v>
      </c>
      <c r="C319" s="52"/>
      <c r="D319" s="52"/>
      <c r="E319" s="53" t="s">
        <v>104</v>
      </c>
      <c r="F319" s="53"/>
      <c r="G319" s="53"/>
      <c r="H319" s="5"/>
      <c r="I319" s="3">
        <v>1441.06</v>
      </c>
      <c r="J319" s="3">
        <v>1500</v>
      </c>
      <c r="K319" s="3">
        <v>1500</v>
      </c>
      <c r="L319" s="10">
        <f t="shared" si="12"/>
        <v>1</v>
      </c>
      <c r="M319" s="10">
        <f>K319/K393</f>
        <v>0.00011949058192001816</v>
      </c>
    </row>
    <row r="320" spans="2:13" ht="12.75">
      <c r="B320" s="52" t="s">
        <v>105</v>
      </c>
      <c r="C320" s="52"/>
      <c r="D320" s="52"/>
      <c r="E320" s="53" t="s">
        <v>106</v>
      </c>
      <c r="F320" s="53"/>
      <c r="G320" s="53"/>
      <c r="H320" s="5"/>
      <c r="I320" s="3">
        <v>3088.89</v>
      </c>
      <c r="J320" s="3">
        <v>3400</v>
      </c>
      <c r="K320" s="3">
        <v>3244.42</v>
      </c>
      <c r="L320" s="10">
        <f t="shared" si="12"/>
        <v>0.9542411764705883</v>
      </c>
      <c r="M320" s="10">
        <f>K320/K393</f>
        <v>0.00025845175586196355</v>
      </c>
    </row>
    <row r="321" spans="2:13" ht="12.75">
      <c r="B321" s="52" t="s">
        <v>107</v>
      </c>
      <c r="C321" s="52"/>
      <c r="D321" s="52"/>
      <c r="E321" s="53" t="s">
        <v>108</v>
      </c>
      <c r="F321" s="53"/>
      <c r="G321" s="53"/>
      <c r="H321" s="5"/>
      <c r="I321" s="3">
        <v>430.67</v>
      </c>
      <c r="J321" s="3">
        <v>960</v>
      </c>
      <c r="K321" s="3">
        <v>734.9</v>
      </c>
      <c r="L321" s="10">
        <f t="shared" si="12"/>
        <v>0.7655208333333333</v>
      </c>
      <c r="M321" s="10">
        <f>K321/K393</f>
        <v>5.854241910201423E-05</v>
      </c>
    </row>
    <row r="322" spans="2:13" ht="12.75">
      <c r="B322" s="52" t="s">
        <v>89</v>
      </c>
      <c r="C322" s="52"/>
      <c r="D322" s="52"/>
      <c r="E322" s="53" t="s">
        <v>90</v>
      </c>
      <c r="F322" s="53"/>
      <c r="G322" s="53"/>
      <c r="H322" s="5"/>
      <c r="I322" s="3">
        <v>441.2</v>
      </c>
      <c r="J322" s="3">
        <v>410</v>
      </c>
      <c r="K322" s="3">
        <v>120</v>
      </c>
      <c r="L322" s="10">
        <f t="shared" si="12"/>
        <v>0.2926829268292683</v>
      </c>
      <c r="M322" s="10">
        <f>K322/K393</f>
        <v>9.559246553601453E-06</v>
      </c>
    </row>
    <row r="323" spans="2:13" ht="12.75">
      <c r="B323" s="52" t="s">
        <v>154</v>
      </c>
      <c r="C323" s="52"/>
      <c r="D323" s="52"/>
      <c r="E323" s="53" t="s">
        <v>155</v>
      </c>
      <c r="F323" s="53"/>
      <c r="G323" s="53"/>
      <c r="H323" s="5"/>
      <c r="I323" s="3">
        <v>1975</v>
      </c>
      <c r="J323" s="3">
        <v>1390</v>
      </c>
      <c r="K323" s="3">
        <v>1390</v>
      </c>
      <c r="L323" s="10">
        <f t="shared" si="12"/>
        <v>1</v>
      </c>
      <c r="M323" s="10">
        <f>K323/K393</f>
        <v>0.0001107279392458835</v>
      </c>
    </row>
    <row r="324" spans="2:13" ht="12.75">
      <c r="B324" s="52" t="s">
        <v>136</v>
      </c>
      <c r="C324" s="52"/>
      <c r="D324" s="52"/>
      <c r="E324" s="69" t="s">
        <v>137</v>
      </c>
      <c r="F324" s="70"/>
      <c r="G324" s="71"/>
      <c r="H324" s="5"/>
      <c r="I324" s="3">
        <v>0</v>
      </c>
      <c r="J324" s="3">
        <v>200</v>
      </c>
      <c r="K324" s="3">
        <v>152.29</v>
      </c>
      <c r="L324" s="10">
        <f t="shared" si="12"/>
        <v>0.76145</v>
      </c>
      <c r="M324" s="10">
        <f>K324/K393</f>
        <v>1.213148048039971E-05</v>
      </c>
    </row>
    <row r="325" spans="2:13" ht="12.75">
      <c r="B325" s="60" t="s">
        <v>74</v>
      </c>
      <c r="C325" s="60"/>
      <c r="D325" s="60"/>
      <c r="E325" s="61" t="s">
        <v>75</v>
      </c>
      <c r="F325" s="61"/>
      <c r="G325" s="61"/>
      <c r="H325" s="1"/>
      <c r="I325" s="3">
        <f>SUM(I326:I334)</f>
        <v>144683.53999999998</v>
      </c>
      <c r="J325" s="3">
        <f>SUM(J326:J334)</f>
        <v>189700</v>
      </c>
      <c r="K325" s="3">
        <f>SUM(K326:K334)</f>
        <v>122307.45999999999</v>
      </c>
      <c r="L325" s="10">
        <f t="shared" si="12"/>
        <v>0.6447414865577227</v>
      </c>
      <c r="M325" s="10">
        <f>K325/K393</f>
        <v>0.009743059712372897</v>
      </c>
    </row>
    <row r="326" spans="2:13" ht="12.75">
      <c r="B326" s="52" t="s">
        <v>208</v>
      </c>
      <c r="C326" s="52"/>
      <c r="D326" s="52"/>
      <c r="E326" s="53" t="s">
        <v>209</v>
      </c>
      <c r="F326" s="53"/>
      <c r="G326" s="53"/>
      <c r="H326" s="5"/>
      <c r="I326" s="3">
        <v>118119.54</v>
      </c>
      <c r="J326" s="3">
        <v>129686</v>
      </c>
      <c r="K326" s="3">
        <v>80220.78</v>
      </c>
      <c r="L326" s="10">
        <f aca="true" t="shared" si="13" ref="L326:L333">K326/J326</f>
        <v>0.6185770245053437</v>
      </c>
      <c r="M326" s="10">
        <f>K326/K393</f>
        <v>0.00639041845618517</v>
      </c>
    </row>
    <row r="327" spans="2:13" ht="12.75">
      <c r="B327" s="52" t="s">
        <v>197</v>
      </c>
      <c r="C327" s="52"/>
      <c r="D327" s="52"/>
      <c r="E327" s="53" t="s">
        <v>198</v>
      </c>
      <c r="F327" s="53"/>
      <c r="G327" s="53"/>
      <c r="H327" s="5"/>
      <c r="I327" s="3">
        <v>0</v>
      </c>
      <c r="J327" s="3">
        <v>23614</v>
      </c>
      <c r="K327" s="3">
        <v>6372.31</v>
      </c>
      <c r="L327" s="10">
        <f t="shared" si="13"/>
        <v>0.26985305327348186</v>
      </c>
      <c r="M327" s="10">
        <f>K327/K393</f>
        <v>0.0005076206867165007</v>
      </c>
    </row>
    <row r="328" spans="2:13" ht="12.75">
      <c r="B328" s="52" t="s">
        <v>101</v>
      </c>
      <c r="C328" s="52"/>
      <c r="D328" s="52"/>
      <c r="E328" s="53" t="s">
        <v>102</v>
      </c>
      <c r="F328" s="53"/>
      <c r="G328" s="53"/>
      <c r="H328" s="1"/>
      <c r="I328" s="3">
        <v>5707</v>
      </c>
      <c r="J328" s="3">
        <v>7850</v>
      </c>
      <c r="K328" s="3">
        <v>7850</v>
      </c>
      <c r="L328" s="10">
        <f t="shared" si="13"/>
        <v>1</v>
      </c>
      <c r="M328" s="10">
        <f>K328/K393</f>
        <v>0.0006253340453814284</v>
      </c>
    </row>
    <row r="329" spans="2:13" ht="12.75">
      <c r="B329" s="52" t="s">
        <v>105</v>
      </c>
      <c r="C329" s="52"/>
      <c r="D329" s="52"/>
      <c r="E329" s="53" t="s">
        <v>106</v>
      </c>
      <c r="F329" s="53"/>
      <c r="G329" s="53"/>
      <c r="H329" s="1"/>
      <c r="I329" s="3">
        <v>977</v>
      </c>
      <c r="J329" s="3">
        <v>1300</v>
      </c>
      <c r="K329" s="3">
        <v>1300</v>
      </c>
      <c r="L329" s="10">
        <f t="shared" si="13"/>
        <v>1</v>
      </c>
      <c r="M329" s="10">
        <f>K329/K393</f>
        <v>0.00010355850433068241</v>
      </c>
    </row>
    <row r="330" spans="2:13" ht="12.75">
      <c r="B330" s="52" t="s">
        <v>107</v>
      </c>
      <c r="C330" s="52"/>
      <c r="D330" s="52"/>
      <c r="E330" s="53" t="s">
        <v>108</v>
      </c>
      <c r="F330" s="53"/>
      <c r="G330" s="53"/>
      <c r="H330" s="1"/>
      <c r="I330" s="3">
        <v>140</v>
      </c>
      <c r="J330" s="3">
        <v>190</v>
      </c>
      <c r="K330" s="3">
        <v>190</v>
      </c>
      <c r="L330" s="10">
        <f t="shared" si="13"/>
        <v>1</v>
      </c>
      <c r="M330" s="10">
        <f>K330/K393</f>
        <v>1.5135473709868967E-05</v>
      </c>
    </row>
    <row r="331" spans="2:13" ht="12.75">
      <c r="B331" s="52" t="s">
        <v>89</v>
      </c>
      <c r="C331" s="52"/>
      <c r="D331" s="52"/>
      <c r="E331" s="53" t="s">
        <v>90</v>
      </c>
      <c r="F331" s="53"/>
      <c r="G331" s="53"/>
      <c r="H331" s="1"/>
      <c r="I331" s="3">
        <v>2840</v>
      </c>
      <c r="J331" s="3">
        <v>2000</v>
      </c>
      <c r="K331" s="3">
        <v>1904.01</v>
      </c>
      <c r="L331" s="10">
        <f t="shared" si="13"/>
        <v>0.952005</v>
      </c>
      <c r="M331" s="10">
        <f>K331/K393</f>
        <v>0.00015167417525435587</v>
      </c>
    </row>
    <row r="332" spans="2:13" ht="12.75">
      <c r="B332" s="52" t="s">
        <v>173</v>
      </c>
      <c r="C332" s="52"/>
      <c r="D332" s="52"/>
      <c r="E332" s="53" t="s">
        <v>174</v>
      </c>
      <c r="F332" s="53"/>
      <c r="G332" s="53"/>
      <c r="H332" s="1"/>
      <c r="I332" s="3">
        <v>1040</v>
      </c>
      <c r="J332" s="3">
        <v>7463</v>
      </c>
      <c r="K332" s="3">
        <v>7463</v>
      </c>
      <c r="L332" s="10">
        <f t="shared" si="13"/>
        <v>1</v>
      </c>
      <c r="M332" s="10">
        <f>K332/K393</f>
        <v>0.0005945054752460637</v>
      </c>
    </row>
    <row r="333" spans="2:13" ht="12.75">
      <c r="B333" s="54" t="s">
        <v>96</v>
      </c>
      <c r="C333" s="54"/>
      <c r="D333" s="54"/>
      <c r="E333" s="53" t="s">
        <v>97</v>
      </c>
      <c r="F333" s="53"/>
      <c r="G333" s="53"/>
      <c r="H333" s="1"/>
      <c r="I333" s="3">
        <v>15860</v>
      </c>
      <c r="J333" s="3">
        <v>12897</v>
      </c>
      <c r="K333" s="3">
        <v>12896.63</v>
      </c>
      <c r="L333" s="10">
        <f t="shared" si="13"/>
        <v>0.9999713111576335</v>
      </c>
      <c r="M333" s="10">
        <f>K333/K393</f>
        <v>0.001027350549004776</v>
      </c>
    </row>
    <row r="334" spans="2:13" ht="12.75">
      <c r="B334" s="54" t="s">
        <v>157</v>
      </c>
      <c r="C334" s="54"/>
      <c r="D334" s="54"/>
      <c r="E334" s="53" t="s">
        <v>158</v>
      </c>
      <c r="F334" s="53"/>
      <c r="G334" s="53"/>
      <c r="H334" s="5"/>
      <c r="I334" s="3">
        <v>0</v>
      </c>
      <c r="J334" s="3">
        <v>4700</v>
      </c>
      <c r="K334" s="3">
        <v>4110.73</v>
      </c>
      <c r="L334" s="10">
        <f t="shared" si="12"/>
        <v>0.874623404255319</v>
      </c>
      <c r="M334" s="10">
        <f>K334/K393</f>
        <v>0.0003274623465440508</v>
      </c>
    </row>
    <row r="335" spans="2:13" ht="12.75">
      <c r="B335" s="58" t="s">
        <v>76</v>
      </c>
      <c r="C335" s="58"/>
      <c r="D335" s="58"/>
      <c r="E335" s="59" t="s">
        <v>77</v>
      </c>
      <c r="F335" s="59"/>
      <c r="G335" s="59"/>
      <c r="H335" s="25"/>
      <c r="I335" s="26">
        <f>SUM(I336,I340,I342,I351,I361,I368)</f>
        <v>392612.3</v>
      </c>
      <c r="J335" s="26">
        <f>SUM(J340,J342,J351,J361,J366,J368,J336)</f>
        <v>493882</v>
      </c>
      <c r="K335" s="26">
        <f>SUM(K340,K336,K342,K351,K361,K366,K368)</f>
        <v>445706.45</v>
      </c>
      <c r="L335" s="27">
        <f t="shared" si="12"/>
        <v>0.902455343584095</v>
      </c>
      <c r="M335" s="27">
        <f>K335/K393</f>
        <v>0.03550514871733699</v>
      </c>
    </row>
    <row r="336" spans="2:13" ht="12.75">
      <c r="B336" s="60" t="s">
        <v>210</v>
      </c>
      <c r="C336" s="60"/>
      <c r="D336" s="60"/>
      <c r="E336" s="61" t="s">
        <v>211</v>
      </c>
      <c r="F336" s="61"/>
      <c r="G336" s="61"/>
      <c r="H336" s="1"/>
      <c r="I336" s="3">
        <f>SUM(I337:I339)</f>
        <v>20086.93</v>
      </c>
      <c r="J336" s="3">
        <f>SUM(J337:J339)</f>
        <v>28534</v>
      </c>
      <c r="K336" s="3">
        <f>SUM(K337:K339)</f>
        <v>25768.190000000002</v>
      </c>
      <c r="L336" s="10">
        <f t="shared" si="12"/>
        <v>0.903069671269363</v>
      </c>
      <c r="M336" s="10">
        <f>K336/K393</f>
        <v>0.002052704012083729</v>
      </c>
    </row>
    <row r="337" spans="2:13" ht="12.75">
      <c r="B337" s="52" t="s">
        <v>109</v>
      </c>
      <c r="C337" s="52"/>
      <c r="D337" s="52"/>
      <c r="E337" s="53" t="s">
        <v>110</v>
      </c>
      <c r="F337" s="53"/>
      <c r="G337" s="53"/>
      <c r="H337" s="5"/>
      <c r="I337" s="3">
        <v>0</v>
      </c>
      <c r="J337" s="3">
        <v>9700</v>
      </c>
      <c r="K337" s="3">
        <v>9690.51</v>
      </c>
      <c r="L337" s="10">
        <f t="shared" si="12"/>
        <v>0.9990216494845361</v>
      </c>
      <c r="M337" s="10">
        <f>K337/K393</f>
        <v>0.0007719497860011701</v>
      </c>
    </row>
    <row r="338" spans="2:13" ht="12.75">
      <c r="B338" s="54" t="s">
        <v>96</v>
      </c>
      <c r="C338" s="54"/>
      <c r="D338" s="54"/>
      <c r="E338" s="53" t="s">
        <v>97</v>
      </c>
      <c r="F338" s="53"/>
      <c r="G338" s="53"/>
      <c r="H338" s="5"/>
      <c r="I338" s="3">
        <v>3415.93</v>
      </c>
      <c r="J338" s="3">
        <v>1534</v>
      </c>
      <c r="K338" s="3">
        <v>1183.39</v>
      </c>
      <c r="L338" s="10">
        <f t="shared" si="12"/>
        <v>0.7714406779661017</v>
      </c>
      <c r="M338" s="10">
        <f>K338/K393</f>
        <v>9.426930649222021E-05</v>
      </c>
    </row>
    <row r="339" spans="2:13" ht="12.75">
      <c r="B339" s="52" t="s">
        <v>135</v>
      </c>
      <c r="C339" s="52"/>
      <c r="D339" s="52"/>
      <c r="E339" s="53" t="s">
        <v>175</v>
      </c>
      <c r="F339" s="53"/>
      <c r="G339" s="53"/>
      <c r="H339" s="5"/>
      <c r="I339" s="3">
        <v>16671</v>
      </c>
      <c r="J339" s="3">
        <v>17300</v>
      </c>
      <c r="K339" s="3">
        <v>14894.29</v>
      </c>
      <c r="L339" s="10">
        <f t="shared" si="12"/>
        <v>0.8609416184971099</v>
      </c>
      <c r="M339" s="10">
        <f>K339/K393</f>
        <v>0.0011864849195903384</v>
      </c>
    </row>
    <row r="340" spans="2:13" ht="12.75">
      <c r="B340" s="60" t="s">
        <v>78</v>
      </c>
      <c r="C340" s="60"/>
      <c r="D340" s="60"/>
      <c r="E340" s="61" t="s">
        <v>79</v>
      </c>
      <c r="F340" s="61"/>
      <c r="G340" s="61"/>
      <c r="H340" s="1"/>
      <c r="I340" s="3">
        <f>SUM(I341)</f>
        <v>0</v>
      </c>
      <c r="J340" s="3">
        <f>SUM(J341)</f>
        <v>5200</v>
      </c>
      <c r="K340" s="3">
        <f>SUM(K341)</f>
        <v>3391.2</v>
      </c>
      <c r="L340" s="10">
        <f t="shared" si="12"/>
        <v>0.6521538461538461</v>
      </c>
      <c r="M340" s="10">
        <f>K340/K393</f>
        <v>0.00027014430760477704</v>
      </c>
    </row>
    <row r="341" spans="2:13" ht="12.75">
      <c r="B341" s="54" t="s">
        <v>96</v>
      </c>
      <c r="C341" s="54"/>
      <c r="D341" s="54"/>
      <c r="E341" s="53" t="s">
        <v>97</v>
      </c>
      <c r="F341" s="53"/>
      <c r="G341" s="53"/>
      <c r="H341" s="5"/>
      <c r="I341" s="3">
        <v>0</v>
      </c>
      <c r="J341" s="3">
        <v>5200</v>
      </c>
      <c r="K341" s="3">
        <v>3391.2</v>
      </c>
      <c r="L341" s="11">
        <f t="shared" si="12"/>
        <v>0.6521538461538461</v>
      </c>
      <c r="M341" s="11">
        <f>K341/K393</f>
        <v>0.00027014430760477704</v>
      </c>
    </row>
    <row r="342" spans="2:13" ht="12.75">
      <c r="B342" s="60" t="s">
        <v>212</v>
      </c>
      <c r="C342" s="60"/>
      <c r="D342" s="60"/>
      <c r="E342" s="61" t="s">
        <v>213</v>
      </c>
      <c r="F342" s="61"/>
      <c r="G342" s="61"/>
      <c r="H342" s="1"/>
      <c r="I342" s="3">
        <f>SUM(I343:I350)</f>
        <v>44894.64</v>
      </c>
      <c r="J342" s="3">
        <f>SUM(J343:J350)</f>
        <v>78782</v>
      </c>
      <c r="K342" s="3">
        <f>SUM(K343:K350)</f>
        <v>67102.28</v>
      </c>
      <c r="L342" s="10">
        <f t="shared" si="12"/>
        <v>0.8517463379959889</v>
      </c>
      <c r="M342" s="10">
        <f>K342/K393</f>
        <v>0.005345393656906665</v>
      </c>
    </row>
    <row r="343" spans="2:13" ht="12.75">
      <c r="B343" s="52" t="s">
        <v>99</v>
      </c>
      <c r="C343" s="52"/>
      <c r="D343" s="52"/>
      <c r="E343" s="53" t="s">
        <v>100</v>
      </c>
      <c r="F343" s="53"/>
      <c r="G343" s="53"/>
      <c r="H343" s="5"/>
      <c r="I343" s="3">
        <v>200</v>
      </c>
      <c r="J343" s="3">
        <v>0</v>
      </c>
      <c r="K343" s="3">
        <v>0</v>
      </c>
      <c r="L343" s="10">
        <v>0</v>
      </c>
      <c r="M343" s="10">
        <f>K343/K393</f>
        <v>0</v>
      </c>
    </row>
    <row r="344" spans="2:13" ht="12.75">
      <c r="B344" s="52" t="s">
        <v>101</v>
      </c>
      <c r="C344" s="52"/>
      <c r="D344" s="52"/>
      <c r="E344" s="53" t="s">
        <v>102</v>
      </c>
      <c r="F344" s="53"/>
      <c r="G344" s="53"/>
      <c r="H344" s="5"/>
      <c r="I344" s="3">
        <v>13557.1</v>
      </c>
      <c r="J344" s="3">
        <v>18743</v>
      </c>
      <c r="K344" s="3">
        <v>15891.19</v>
      </c>
      <c r="L344" s="10">
        <f>K344/J344</f>
        <v>0.8478466627540949</v>
      </c>
      <c r="M344" s="10">
        <f>K344/K393</f>
        <v>0.0012658983603343825</v>
      </c>
    </row>
    <row r="345" spans="2:13" ht="12.75">
      <c r="B345" s="52" t="s">
        <v>103</v>
      </c>
      <c r="C345" s="52"/>
      <c r="D345" s="52"/>
      <c r="E345" s="53" t="s">
        <v>104</v>
      </c>
      <c r="F345" s="53"/>
      <c r="G345" s="53"/>
      <c r="H345" s="5"/>
      <c r="I345" s="3">
        <v>1857.67</v>
      </c>
      <c r="J345" s="3">
        <v>1101</v>
      </c>
      <c r="K345" s="3">
        <v>1100.76</v>
      </c>
      <c r="L345" s="10">
        <f t="shared" si="12"/>
        <v>0.9997820163487738</v>
      </c>
      <c r="M345" s="10">
        <f>K345/K393</f>
        <v>8.768696863618613E-05</v>
      </c>
    </row>
    <row r="346" spans="2:13" ht="12.75">
      <c r="B346" s="52" t="s">
        <v>105</v>
      </c>
      <c r="C346" s="52"/>
      <c r="D346" s="52"/>
      <c r="E346" s="53" t="s">
        <v>106</v>
      </c>
      <c r="F346" s="53"/>
      <c r="G346" s="53"/>
      <c r="H346" s="5"/>
      <c r="I346" s="3">
        <v>1950.04</v>
      </c>
      <c r="J346" s="3">
        <v>4060</v>
      </c>
      <c r="K346" s="3">
        <v>2226.5</v>
      </c>
      <c r="L346" s="10">
        <f t="shared" si="12"/>
        <v>0.5483990147783251</v>
      </c>
      <c r="M346" s="10">
        <f>K346/K393</f>
        <v>0.0001773638537632803</v>
      </c>
    </row>
    <row r="347" spans="2:13" ht="12.75">
      <c r="B347" s="52" t="s">
        <v>107</v>
      </c>
      <c r="C347" s="52"/>
      <c r="D347" s="52"/>
      <c r="E347" s="53" t="s">
        <v>108</v>
      </c>
      <c r="F347" s="53"/>
      <c r="G347" s="53"/>
      <c r="H347" s="5"/>
      <c r="I347" s="3">
        <v>274.15</v>
      </c>
      <c r="J347" s="3">
        <v>576</v>
      </c>
      <c r="K347" s="3">
        <v>315.11</v>
      </c>
      <c r="L347" s="10">
        <f t="shared" si="12"/>
        <v>0.5470659722222222</v>
      </c>
      <c r="M347" s="10">
        <f>K347/K393</f>
        <v>2.510178484587795E-05</v>
      </c>
    </row>
    <row r="348" spans="2:13" ht="12.75">
      <c r="B348" s="52" t="s">
        <v>89</v>
      </c>
      <c r="C348" s="52"/>
      <c r="D348" s="52"/>
      <c r="E348" s="53" t="s">
        <v>90</v>
      </c>
      <c r="F348" s="53"/>
      <c r="G348" s="53"/>
      <c r="H348" s="5"/>
      <c r="I348" s="3">
        <v>4112.51</v>
      </c>
      <c r="J348" s="3">
        <v>10950</v>
      </c>
      <c r="K348" s="3">
        <v>8496.29</v>
      </c>
      <c r="L348" s="10">
        <f t="shared" si="12"/>
        <v>0.775916894977169</v>
      </c>
      <c r="M348" s="10">
        <f>K348/K393</f>
        <v>0.0006768177575074875</v>
      </c>
    </row>
    <row r="349" spans="2:13" ht="12.75">
      <c r="B349" s="52" t="s">
        <v>111</v>
      </c>
      <c r="C349" s="52"/>
      <c r="D349" s="52"/>
      <c r="E349" s="53" t="s">
        <v>112</v>
      </c>
      <c r="F349" s="53"/>
      <c r="G349" s="53"/>
      <c r="H349" s="5"/>
      <c r="I349" s="3">
        <v>180</v>
      </c>
      <c r="J349" s="3">
        <v>0</v>
      </c>
      <c r="K349" s="3">
        <v>0</v>
      </c>
      <c r="L349" s="10">
        <v>0</v>
      </c>
      <c r="M349" s="10">
        <f>K349/K393</f>
        <v>0</v>
      </c>
    </row>
    <row r="350" spans="2:13" ht="12.75">
      <c r="B350" s="54" t="s">
        <v>96</v>
      </c>
      <c r="C350" s="54"/>
      <c r="D350" s="54"/>
      <c r="E350" s="53" t="s">
        <v>97</v>
      </c>
      <c r="F350" s="53"/>
      <c r="G350" s="53"/>
      <c r="H350" s="5"/>
      <c r="I350" s="3">
        <v>22763.17</v>
      </c>
      <c r="J350" s="3">
        <v>43352</v>
      </c>
      <c r="K350" s="3">
        <v>39072.43</v>
      </c>
      <c r="L350" s="10">
        <f t="shared" si="12"/>
        <v>0.9012832164606016</v>
      </c>
      <c r="M350" s="10">
        <f>K350/K393</f>
        <v>0.0031125249318194504</v>
      </c>
    </row>
    <row r="351" spans="2:13" ht="12.75">
      <c r="B351" s="60" t="s">
        <v>214</v>
      </c>
      <c r="C351" s="60"/>
      <c r="D351" s="60"/>
      <c r="E351" s="61" t="s">
        <v>215</v>
      </c>
      <c r="F351" s="61"/>
      <c r="G351" s="61"/>
      <c r="H351" s="1"/>
      <c r="I351" s="3">
        <f>SUM(I352:I360)</f>
        <v>56825.15000000001</v>
      </c>
      <c r="J351" s="3">
        <f>SUM(J352:J360)</f>
        <v>43600</v>
      </c>
      <c r="K351" s="3">
        <f>SUM(K352:K360)</f>
        <v>42396.82</v>
      </c>
      <c r="L351" s="10">
        <f t="shared" si="12"/>
        <v>0.9724041284403669</v>
      </c>
      <c r="M351" s="10">
        <f>K351/K393</f>
        <v>0.0033773471289055097</v>
      </c>
    </row>
    <row r="352" spans="2:13" ht="12.75">
      <c r="B352" s="52" t="s">
        <v>99</v>
      </c>
      <c r="C352" s="52"/>
      <c r="D352" s="52"/>
      <c r="E352" s="53" t="s">
        <v>100</v>
      </c>
      <c r="F352" s="53"/>
      <c r="G352" s="53"/>
      <c r="H352" s="1"/>
      <c r="I352" s="3">
        <v>200</v>
      </c>
      <c r="J352" s="3">
        <v>0</v>
      </c>
      <c r="K352" s="3">
        <v>0</v>
      </c>
      <c r="L352" s="10">
        <v>0</v>
      </c>
      <c r="M352" s="10">
        <v>0</v>
      </c>
    </row>
    <row r="353" spans="2:13" ht="12.75">
      <c r="B353" s="52" t="s">
        <v>101</v>
      </c>
      <c r="C353" s="52"/>
      <c r="D353" s="52"/>
      <c r="E353" s="53" t="s">
        <v>102</v>
      </c>
      <c r="F353" s="53"/>
      <c r="G353" s="53"/>
      <c r="H353" s="5"/>
      <c r="I353" s="3">
        <v>8124.71</v>
      </c>
      <c r="J353" s="3">
        <v>4487</v>
      </c>
      <c r="K353" s="3">
        <v>4326.82</v>
      </c>
      <c r="L353" s="10">
        <f t="shared" si="12"/>
        <v>0.9643013149097391</v>
      </c>
      <c r="M353" s="10">
        <f>K353/K393</f>
        <v>0.00034467615977544865</v>
      </c>
    </row>
    <row r="354" spans="2:13" ht="12.75">
      <c r="B354" s="52" t="s">
        <v>103</v>
      </c>
      <c r="C354" s="52"/>
      <c r="D354" s="52"/>
      <c r="E354" s="53" t="s">
        <v>104</v>
      </c>
      <c r="F354" s="53"/>
      <c r="G354" s="53"/>
      <c r="H354" s="5"/>
      <c r="I354" s="3">
        <v>0</v>
      </c>
      <c r="J354" s="3">
        <v>1460</v>
      </c>
      <c r="K354" s="3">
        <v>1458.99</v>
      </c>
      <c r="L354" s="10">
        <f t="shared" si="12"/>
        <v>0.9993082191780822</v>
      </c>
      <c r="M354" s="10">
        <f>K354/K393</f>
        <v>0.00011622370941032488</v>
      </c>
    </row>
    <row r="355" spans="2:13" ht="12.75">
      <c r="B355" s="52" t="s">
        <v>105</v>
      </c>
      <c r="C355" s="52"/>
      <c r="D355" s="52"/>
      <c r="E355" s="53" t="s">
        <v>106</v>
      </c>
      <c r="F355" s="53"/>
      <c r="G355" s="53"/>
      <c r="H355" s="5"/>
      <c r="I355" s="3">
        <v>1323.29</v>
      </c>
      <c r="J355" s="3">
        <v>900</v>
      </c>
      <c r="K355" s="3">
        <v>816.65</v>
      </c>
      <c r="L355" s="10">
        <f t="shared" si="12"/>
        <v>0.9073888888888889</v>
      </c>
      <c r="M355" s="10">
        <f>K355/K393</f>
        <v>6.505465581665522E-05</v>
      </c>
    </row>
    <row r="356" spans="2:13" ht="12.75">
      <c r="B356" s="52" t="s">
        <v>107</v>
      </c>
      <c r="C356" s="52"/>
      <c r="D356" s="52"/>
      <c r="E356" s="53" t="s">
        <v>108</v>
      </c>
      <c r="F356" s="53"/>
      <c r="G356" s="53"/>
      <c r="H356" s="5"/>
      <c r="I356" s="3">
        <v>189.73</v>
      </c>
      <c r="J356" s="3">
        <v>153</v>
      </c>
      <c r="K356" s="3">
        <v>152.57</v>
      </c>
      <c r="L356" s="10">
        <f t="shared" si="12"/>
        <v>0.9971895424836601</v>
      </c>
      <c r="M356" s="10">
        <f>K356/K393</f>
        <v>1.2153785389024781E-05</v>
      </c>
    </row>
    <row r="357" spans="2:13" ht="12.75">
      <c r="B357" s="52" t="s">
        <v>89</v>
      </c>
      <c r="C357" s="52"/>
      <c r="D357" s="52"/>
      <c r="E357" s="53" t="s">
        <v>90</v>
      </c>
      <c r="F357" s="53"/>
      <c r="G357" s="53"/>
      <c r="H357" s="5"/>
      <c r="I357" s="3">
        <v>24257.9</v>
      </c>
      <c r="J357" s="3">
        <v>26600</v>
      </c>
      <c r="K357" s="3">
        <v>26585.55</v>
      </c>
      <c r="L357" s="10">
        <f t="shared" si="12"/>
        <v>0.9994567669172932</v>
      </c>
      <c r="M357" s="10">
        <f>K357/K393</f>
        <v>0.002117815226775826</v>
      </c>
    </row>
    <row r="358" spans="2:13" ht="12.75">
      <c r="B358" s="52" t="s">
        <v>111</v>
      </c>
      <c r="C358" s="52"/>
      <c r="D358" s="52"/>
      <c r="E358" s="53" t="s">
        <v>112</v>
      </c>
      <c r="F358" s="53"/>
      <c r="G358" s="53"/>
      <c r="H358" s="5"/>
      <c r="I358" s="3">
        <v>100</v>
      </c>
      <c r="J358" s="3">
        <v>0</v>
      </c>
      <c r="K358" s="3">
        <v>0</v>
      </c>
      <c r="L358" s="10">
        <v>0</v>
      </c>
      <c r="M358" s="10">
        <f>K358/K393</f>
        <v>0</v>
      </c>
    </row>
    <row r="359" spans="2:13" ht="12.75">
      <c r="B359" s="54" t="s">
        <v>96</v>
      </c>
      <c r="C359" s="54"/>
      <c r="D359" s="54"/>
      <c r="E359" s="53" t="s">
        <v>97</v>
      </c>
      <c r="F359" s="53"/>
      <c r="G359" s="53"/>
      <c r="H359" s="5"/>
      <c r="I359" s="3">
        <v>12843.52</v>
      </c>
      <c r="J359" s="3">
        <v>10000</v>
      </c>
      <c r="K359" s="3">
        <v>9056.24</v>
      </c>
      <c r="L359" s="10">
        <f t="shared" si="12"/>
        <v>0.905624</v>
      </c>
      <c r="M359" s="10">
        <f>K359/K393</f>
        <v>0.0007214235917382303</v>
      </c>
    </row>
    <row r="360" spans="2:13" ht="12.75">
      <c r="B360" s="52" t="s">
        <v>159</v>
      </c>
      <c r="C360" s="52"/>
      <c r="D360" s="52"/>
      <c r="E360" s="53" t="s">
        <v>160</v>
      </c>
      <c r="F360" s="53"/>
      <c r="G360" s="53"/>
      <c r="H360" s="5"/>
      <c r="I360" s="3">
        <v>9786</v>
      </c>
      <c r="J360" s="3">
        <v>0</v>
      </c>
      <c r="K360" s="3">
        <v>0</v>
      </c>
      <c r="L360" s="10">
        <v>0</v>
      </c>
      <c r="M360" s="10">
        <v>0</v>
      </c>
    </row>
    <row r="361" spans="2:13" ht="12.75">
      <c r="B361" s="60" t="s">
        <v>216</v>
      </c>
      <c r="C361" s="60"/>
      <c r="D361" s="60"/>
      <c r="E361" s="61" t="s">
        <v>217</v>
      </c>
      <c r="F361" s="61"/>
      <c r="G361" s="61"/>
      <c r="H361" s="1"/>
      <c r="I361" s="3">
        <f>SUM(I362:I365)</f>
        <v>252851.88999999998</v>
      </c>
      <c r="J361" s="3">
        <f>SUM(J362:J365)</f>
        <v>302002</v>
      </c>
      <c r="K361" s="3">
        <f>SUM(K362:K365)</f>
        <v>272877.37</v>
      </c>
      <c r="L361" s="10">
        <f t="shared" si="12"/>
        <v>0.9035614664803544</v>
      </c>
      <c r="M361" s="10">
        <f>K361/K393</f>
        <v>0.021737517156069405</v>
      </c>
    </row>
    <row r="362" spans="2:13" ht="12.75">
      <c r="B362" s="52" t="s">
        <v>94</v>
      </c>
      <c r="C362" s="52"/>
      <c r="D362" s="52"/>
      <c r="E362" s="53" t="s">
        <v>95</v>
      </c>
      <c r="F362" s="53"/>
      <c r="G362" s="53"/>
      <c r="H362" s="5"/>
      <c r="I362" s="3">
        <v>179682.3</v>
      </c>
      <c r="J362" s="3">
        <v>224321</v>
      </c>
      <c r="K362" s="3">
        <v>200177.38</v>
      </c>
      <c r="L362" s="10">
        <f t="shared" si="12"/>
        <v>0.8923702194622884</v>
      </c>
      <c r="M362" s="10">
        <f>K362/K393</f>
        <v>0.01594620774894974</v>
      </c>
    </row>
    <row r="363" spans="2:13" ht="12.75">
      <c r="B363" s="52" t="s">
        <v>109</v>
      </c>
      <c r="C363" s="52"/>
      <c r="D363" s="52"/>
      <c r="E363" s="53" t="s">
        <v>110</v>
      </c>
      <c r="F363" s="53"/>
      <c r="G363" s="53"/>
      <c r="H363" s="5"/>
      <c r="I363" s="3">
        <v>58280.04</v>
      </c>
      <c r="J363" s="3">
        <v>65270</v>
      </c>
      <c r="K363" s="3">
        <v>60308.55</v>
      </c>
      <c r="L363" s="10">
        <f t="shared" si="12"/>
        <v>0.923985751493795</v>
      </c>
      <c r="M363" s="22">
        <f>K363/K393</f>
        <v>0.004804202489501675</v>
      </c>
    </row>
    <row r="364" spans="2:13" ht="12.75">
      <c r="B364" s="54" t="s">
        <v>96</v>
      </c>
      <c r="C364" s="54"/>
      <c r="D364" s="54"/>
      <c r="E364" s="53" t="s">
        <v>97</v>
      </c>
      <c r="F364" s="53"/>
      <c r="G364" s="53"/>
      <c r="H364" s="5"/>
      <c r="I364" s="45">
        <v>14889.55</v>
      </c>
      <c r="J364" s="45">
        <v>12400</v>
      </c>
      <c r="K364" s="45">
        <v>12380.76</v>
      </c>
      <c r="L364" s="44">
        <f>K364/J364</f>
        <v>0.9984483870967742</v>
      </c>
      <c r="M364" s="46">
        <f>K364/K393</f>
        <v>0.0009862561446747227</v>
      </c>
    </row>
    <row r="365" spans="2:13" ht="12.75">
      <c r="B365" s="52" t="s">
        <v>156</v>
      </c>
      <c r="C365" s="52"/>
      <c r="D365" s="52"/>
      <c r="E365" s="53" t="s">
        <v>19</v>
      </c>
      <c r="F365" s="53"/>
      <c r="G365" s="53"/>
      <c r="I365" s="48">
        <v>0</v>
      </c>
      <c r="J365" s="48">
        <v>11</v>
      </c>
      <c r="K365" s="48">
        <v>10.68</v>
      </c>
      <c r="L365" s="49">
        <f>K365/J365</f>
        <v>0.9709090909090908</v>
      </c>
      <c r="M365" s="50">
        <f>K365/K393</f>
        <v>8.507729432705294E-07</v>
      </c>
    </row>
    <row r="366" spans="2:13" ht="12.75">
      <c r="B366" s="60" t="s">
        <v>249</v>
      </c>
      <c r="C366" s="60"/>
      <c r="D366" s="60"/>
      <c r="E366" s="61" t="s">
        <v>121</v>
      </c>
      <c r="F366" s="61"/>
      <c r="G366" s="61"/>
      <c r="I366" s="48">
        <f>SUM(I367)</f>
        <v>0</v>
      </c>
      <c r="J366" s="48">
        <f>SUM(J367)</f>
        <v>21000</v>
      </c>
      <c r="K366" s="48">
        <f>SUM(K367)</f>
        <v>21000</v>
      </c>
      <c r="L366" s="49">
        <f>K3618/J366</f>
        <v>0</v>
      </c>
      <c r="M366" s="50">
        <f>K366/K393</f>
        <v>0.0016728681468802544</v>
      </c>
    </row>
    <row r="367" spans="2:13" ht="12.75">
      <c r="B367" s="52" t="s">
        <v>109</v>
      </c>
      <c r="C367" s="52"/>
      <c r="D367" s="52"/>
      <c r="E367" s="53" t="s">
        <v>110</v>
      </c>
      <c r="F367" s="53"/>
      <c r="G367" s="53"/>
      <c r="I367" s="48">
        <v>0</v>
      </c>
      <c r="J367" s="48">
        <v>21000</v>
      </c>
      <c r="K367" s="48">
        <v>21000</v>
      </c>
      <c r="L367" s="49">
        <f>K367/J367</f>
        <v>1</v>
      </c>
      <c r="M367" s="50">
        <f>K367/K393</f>
        <v>0.0016728681468802544</v>
      </c>
    </row>
    <row r="368" spans="2:13" ht="12.75">
      <c r="B368" s="60" t="s">
        <v>218</v>
      </c>
      <c r="C368" s="60"/>
      <c r="D368" s="60"/>
      <c r="E368" s="61" t="s">
        <v>10</v>
      </c>
      <c r="F368" s="61"/>
      <c r="G368" s="61"/>
      <c r="H368" s="1"/>
      <c r="I368" s="47">
        <f>SUM(I369:I375)</f>
        <v>17953.690000000002</v>
      </c>
      <c r="J368" s="47">
        <f>SUM(J369:J375)</f>
        <v>14764</v>
      </c>
      <c r="K368" s="47">
        <f>SUM(K369:K375)</f>
        <v>13170.59</v>
      </c>
      <c r="L368" s="10">
        <f t="shared" si="12"/>
        <v>0.8920746410186942</v>
      </c>
      <c r="M368" s="10">
        <f>K368/K393</f>
        <v>0.001049174308886648</v>
      </c>
    </row>
    <row r="369" spans="2:13" ht="12.75">
      <c r="B369" s="52" t="s">
        <v>122</v>
      </c>
      <c r="C369" s="52"/>
      <c r="D369" s="52"/>
      <c r="E369" s="53" t="s">
        <v>123</v>
      </c>
      <c r="F369" s="53"/>
      <c r="G369" s="53"/>
      <c r="H369" s="5"/>
      <c r="I369" s="3">
        <v>2399.5</v>
      </c>
      <c r="J369" s="3">
        <v>2602</v>
      </c>
      <c r="K369" s="3">
        <v>2533.4</v>
      </c>
      <c r="L369" s="10">
        <f t="shared" si="12"/>
        <v>0.9736356648731745</v>
      </c>
      <c r="M369" s="10">
        <f>K369/K393</f>
        <v>0.00020181162682411603</v>
      </c>
    </row>
    <row r="370" spans="2:13" ht="12.75">
      <c r="B370" s="52" t="s">
        <v>89</v>
      </c>
      <c r="C370" s="52"/>
      <c r="D370" s="52"/>
      <c r="E370" s="53" t="s">
        <v>90</v>
      </c>
      <c r="F370" s="53"/>
      <c r="G370" s="53"/>
      <c r="H370" s="5"/>
      <c r="I370" s="3">
        <v>3370.5</v>
      </c>
      <c r="J370" s="3">
        <v>0</v>
      </c>
      <c r="K370" s="3">
        <v>0</v>
      </c>
      <c r="L370" s="10">
        <v>0</v>
      </c>
      <c r="M370" s="10">
        <f>K370/K393</f>
        <v>0</v>
      </c>
    </row>
    <row r="371" spans="2:13" ht="12.75">
      <c r="B371" s="52" t="s">
        <v>94</v>
      </c>
      <c r="C371" s="52"/>
      <c r="D371" s="52"/>
      <c r="E371" s="53" t="s">
        <v>95</v>
      </c>
      <c r="F371" s="53"/>
      <c r="G371" s="53"/>
      <c r="H371" s="5"/>
      <c r="I371" s="3">
        <v>1427.41</v>
      </c>
      <c r="J371" s="3">
        <v>3398</v>
      </c>
      <c r="K371" s="3">
        <v>2845.66</v>
      </c>
      <c r="L371" s="10">
        <f t="shared" si="12"/>
        <v>0.8374514420247203</v>
      </c>
      <c r="M371" s="10">
        <f>K371/K393</f>
        <v>0.00022668637956434591</v>
      </c>
    </row>
    <row r="372" spans="2:13" ht="12.75">
      <c r="B372" s="52" t="s">
        <v>111</v>
      </c>
      <c r="C372" s="52"/>
      <c r="D372" s="52"/>
      <c r="E372" s="53" t="s">
        <v>112</v>
      </c>
      <c r="F372" s="53"/>
      <c r="G372" s="53"/>
      <c r="H372" s="5"/>
      <c r="I372" s="3">
        <v>200</v>
      </c>
      <c r="J372" s="3">
        <v>0</v>
      </c>
      <c r="K372" s="3">
        <v>0</v>
      </c>
      <c r="L372" s="10">
        <v>0</v>
      </c>
      <c r="M372" s="10">
        <f>K372/K393</f>
        <v>0</v>
      </c>
    </row>
    <row r="373" spans="2:13" ht="12.75">
      <c r="B373" s="54" t="s">
        <v>96</v>
      </c>
      <c r="C373" s="54"/>
      <c r="D373" s="54"/>
      <c r="E373" s="53" t="s">
        <v>97</v>
      </c>
      <c r="F373" s="53"/>
      <c r="G373" s="53"/>
      <c r="H373" s="5"/>
      <c r="I373" s="3">
        <v>10324.28</v>
      </c>
      <c r="J373" s="3">
        <v>6142</v>
      </c>
      <c r="K373" s="3">
        <v>5234.53</v>
      </c>
      <c r="L373" s="10">
        <f aca="true" t="shared" si="14" ref="L373:L384">K373/J373</f>
        <v>0.8522517095408662</v>
      </c>
      <c r="M373" s="10">
        <f>K373/K393</f>
        <v>0.00041698469051852844</v>
      </c>
    </row>
    <row r="374" spans="2:13" ht="12.75">
      <c r="B374" s="52" t="s">
        <v>113</v>
      </c>
      <c r="C374" s="52"/>
      <c r="D374" s="52"/>
      <c r="E374" s="53" t="s">
        <v>114</v>
      </c>
      <c r="F374" s="53"/>
      <c r="G374" s="53"/>
      <c r="H374" s="5"/>
      <c r="I374" s="3">
        <v>232</v>
      </c>
      <c r="J374" s="3">
        <v>2612</v>
      </c>
      <c r="K374" s="3">
        <v>2547</v>
      </c>
      <c r="L374" s="10">
        <f>K374/J374</f>
        <v>0.975114854517611</v>
      </c>
      <c r="M374" s="10">
        <f>K374/K393</f>
        <v>0.00020289500810019085</v>
      </c>
    </row>
    <row r="375" spans="2:13" ht="12.75">
      <c r="B375" s="52" t="s">
        <v>156</v>
      </c>
      <c r="C375" s="52"/>
      <c r="D375" s="52"/>
      <c r="E375" s="53" t="s">
        <v>19</v>
      </c>
      <c r="F375" s="53"/>
      <c r="G375" s="53"/>
      <c r="H375" s="5"/>
      <c r="I375" s="3">
        <v>0</v>
      </c>
      <c r="J375" s="3">
        <v>10</v>
      </c>
      <c r="K375" s="3">
        <v>10</v>
      </c>
      <c r="L375" s="10">
        <v>0</v>
      </c>
      <c r="M375" s="10">
        <f>K375/K393</f>
        <v>7.966038794667878E-07</v>
      </c>
    </row>
    <row r="376" spans="2:13" ht="12.75">
      <c r="B376" s="58" t="s">
        <v>219</v>
      </c>
      <c r="C376" s="58"/>
      <c r="D376" s="58"/>
      <c r="E376" s="59" t="s">
        <v>220</v>
      </c>
      <c r="F376" s="59"/>
      <c r="G376" s="59"/>
      <c r="H376" s="25"/>
      <c r="I376" s="26">
        <f>SUM(I381,I377,I379)</f>
        <v>295000</v>
      </c>
      <c r="J376" s="26">
        <f>SUM(J381,J377,J379)</f>
        <v>335000</v>
      </c>
      <c r="K376" s="26">
        <f>SUM(K381,K377,K379)</f>
        <v>335000</v>
      </c>
      <c r="L376" s="27">
        <f t="shared" si="14"/>
        <v>1</v>
      </c>
      <c r="M376" s="39">
        <f>K376/K393</f>
        <v>0.02668622996213739</v>
      </c>
    </row>
    <row r="377" spans="2:13" ht="12.75">
      <c r="B377" s="60" t="s">
        <v>221</v>
      </c>
      <c r="C377" s="60"/>
      <c r="D377" s="60"/>
      <c r="E377" s="61" t="s">
        <v>222</v>
      </c>
      <c r="F377" s="61"/>
      <c r="G377" s="61"/>
      <c r="H377" s="1"/>
      <c r="I377" s="3">
        <f>SUM(I378)</f>
        <v>215000</v>
      </c>
      <c r="J377" s="3">
        <f>SUM(J378)</f>
        <v>250000</v>
      </c>
      <c r="K377" s="3">
        <f>SUM(K378)</f>
        <v>250000</v>
      </c>
      <c r="L377" s="10">
        <f t="shared" si="14"/>
        <v>1</v>
      </c>
      <c r="M377" s="19">
        <f>K377/K393</f>
        <v>0.019915096986669694</v>
      </c>
    </row>
    <row r="378" spans="2:13" ht="12.75">
      <c r="B378" s="52" t="s">
        <v>191</v>
      </c>
      <c r="C378" s="52"/>
      <c r="D378" s="52"/>
      <c r="E378" s="53" t="s">
        <v>192</v>
      </c>
      <c r="F378" s="53"/>
      <c r="G378" s="53"/>
      <c r="H378" s="20"/>
      <c r="I378" s="21">
        <v>215000</v>
      </c>
      <c r="J378" s="21">
        <v>250000</v>
      </c>
      <c r="K378" s="21">
        <v>250000</v>
      </c>
      <c r="L378" s="10">
        <f t="shared" si="14"/>
        <v>1</v>
      </c>
      <c r="M378" s="19">
        <f>K378/K393</f>
        <v>0.019915096986669694</v>
      </c>
    </row>
    <row r="379" spans="2:13" ht="12.75">
      <c r="B379" s="60" t="s">
        <v>223</v>
      </c>
      <c r="C379" s="60"/>
      <c r="D379" s="60"/>
      <c r="E379" s="61" t="s">
        <v>224</v>
      </c>
      <c r="F379" s="61"/>
      <c r="G379" s="61"/>
      <c r="H379" s="1"/>
      <c r="I379" s="3">
        <f>SUM(I380)</f>
        <v>60000</v>
      </c>
      <c r="J379" s="3">
        <f>SUM(J380)</f>
        <v>70000</v>
      </c>
      <c r="K379" s="3">
        <f>SUM(K380)</f>
        <v>70000</v>
      </c>
      <c r="L379" s="10">
        <f t="shared" si="14"/>
        <v>1</v>
      </c>
      <c r="M379" s="19">
        <f>K379/K393</f>
        <v>0.005576227156267514</v>
      </c>
    </row>
    <row r="380" spans="2:13" ht="12.75">
      <c r="B380" s="52" t="s">
        <v>191</v>
      </c>
      <c r="C380" s="52"/>
      <c r="D380" s="52"/>
      <c r="E380" s="53" t="s">
        <v>192</v>
      </c>
      <c r="F380" s="53"/>
      <c r="G380" s="53"/>
      <c r="H380" s="20"/>
      <c r="I380" s="21">
        <v>60000</v>
      </c>
      <c r="J380" s="21">
        <v>70000</v>
      </c>
      <c r="K380" s="21">
        <v>70000</v>
      </c>
      <c r="L380" s="10">
        <f t="shared" si="14"/>
        <v>1</v>
      </c>
      <c r="M380" s="19">
        <f>K380/K393</f>
        <v>0.005576227156267514</v>
      </c>
    </row>
    <row r="381" spans="2:13" ht="12.75">
      <c r="B381" s="60" t="s">
        <v>225</v>
      </c>
      <c r="C381" s="60"/>
      <c r="D381" s="60"/>
      <c r="E381" s="61" t="s">
        <v>226</v>
      </c>
      <c r="F381" s="61"/>
      <c r="G381" s="61"/>
      <c r="H381" s="1"/>
      <c r="I381" s="3">
        <f>SUM(I382)</f>
        <v>20000</v>
      </c>
      <c r="J381" s="3">
        <f>SUM(J382)</f>
        <v>15000</v>
      </c>
      <c r="K381" s="3">
        <f>SUM(K382)</f>
        <v>15000</v>
      </c>
      <c r="L381" s="10">
        <f t="shared" si="14"/>
        <v>1</v>
      </c>
      <c r="M381" s="10">
        <f>K381/K393</f>
        <v>0.0011949058192001817</v>
      </c>
    </row>
    <row r="382" spans="2:13" ht="42" customHeight="1">
      <c r="B382" s="52" t="s">
        <v>227</v>
      </c>
      <c r="C382" s="52"/>
      <c r="D382" s="52"/>
      <c r="E382" s="55" t="s">
        <v>228</v>
      </c>
      <c r="F382" s="56"/>
      <c r="G382" s="57"/>
      <c r="H382" s="20"/>
      <c r="I382" s="21">
        <v>20000</v>
      </c>
      <c r="J382" s="21">
        <v>15000</v>
      </c>
      <c r="K382" s="21">
        <v>15000</v>
      </c>
      <c r="L382" s="10">
        <f t="shared" si="14"/>
        <v>1</v>
      </c>
      <c r="M382" s="10">
        <f>K382/K393</f>
        <v>0.0011949058192001817</v>
      </c>
    </row>
    <row r="383" spans="2:13" ht="12.75">
      <c r="B383" s="58" t="s">
        <v>80</v>
      </c>
      <c r="C383" s="58"/>
      <c r="D383" s="58"/>
      <c r="E383" s="59" t="s">
        <v>81</v>
      </c>
      <c r="F383" s="59"/>
      <c r="G383" s="59"/>
      <c r="H383" s="25"/>
      <c r="I383" s="26">
        <f>SUM(I384,I388)</f>
        <v>24550</v>
      </c>
      <c r="J383" s="26">
        <f>SUM(J384,J388)</f>
        <v>24000</v>
      </c>
      <c r="K383" s="26">
        <f>SUM(K388,K384)</f>
        <v>8172.459999999999</v>
      </c>
      <c r="L383" s="27">
        <f t="shared" si="14"/>
        <v>0.34051916666666665</v>
      </c>
      <c r="M383" s="27">
        <f>K383/K393</f>
        <v>0.0006510213340787143</v>
      </c>
    </row>
    <row r="384" spans="2:13" ht="12.75">
      <c r="B384" s="60" t="s">
        <v>82</v>
      </c>
      <c r="C384" s="60"/>
      <c r="D384" s="60"/>
      <c r="E384" s="61" t="s">
        <v>83</v>
      </c>
      <c r="F384" s="61"/>
      <c r="G384" s="61"/>
      <c r="H384" s="1"/>
      <c r="I384" s="3">
        <f>SUM(I385:I387)</f>
        <v>21350</v>
      </c>
      <c r="J384" s="3">
        <f>SUM(J385:J387)</f>
        <v>18650</v>
      </c>
      <c r="K384" s="3">
        <f>SUM(K385:K387)</f>
        <v>2999.99</v>
      </c>
      <c r="L384" s="22">
        <f t="shared" si="14"/>
        <v>0.16085737265415548</v>
      </c>
      <c r="M384" s="10">
        <f>K384/K393</f>
        <v>0.00023898036723615684</v>
      </c>
    </row>
    <row r="385" spans="2:13" ht="12.75">
      <c r="B385" s="52" t="s">
        <v>109</v>
      </c>
      <c r="C385" s="52"/>
      <c r="D385" s="52"/>
      <c r="E385" s="53" t="s">
        <v>110</v>
      </c>
      <c r="F385" s="53"/>
      <c r="G385" s="53"/>
      <c r="H385" s="1"/>
      <c r="I385" s="3">
        <v>0</v>
      </c>
      <c r="J385" s="3">
        <v>2800</v>
      </c>
      <c r="K385" s="3">
        <v>2749.99</v>
      </c>
      <c r="L385" s="22">
        <f>K385/J385</f>
        <v>0.9821392857142857</v>
      </c>
      <c r="M385" s="10">
        <f>K385/K393</f>
        <v>0.00021906527024948715</v>
      </c>
    </row>
    <row r="386" spans="2:13" ht="12.75">
      <c r="B386" s="52" t="s">
        <v>96</v>
      </c>
      <c r="C386" s="52"/>
      <c r="D386" s="52"/>
      <c r="E386" s="53" t="s">
        <v>97</v>
      </c>
      <c r="F386" s="53"/>
      <c r="G386" s="53"/>
      <c r="H386" s="5"/>
      <c r="I386" s="3">
        <v>0</v>
      </c>
      <c r="J386" s="3">
        <v>300</v>
      </c>
      <c r="K386" s="3">
        <v>250</v>
      </c>
      <c r="L386" s="22">
        <v>0</v>
      </c>
      <c r="M386" s="10">
        <f>K386/K393</f>
        <v>1.9915096986669694E-05</v>
      </c>
    </row>
    <row r="387" spans="2:13" ht="12.75">
      <c r="B387" s="52" t="s">
        <v>135</v>
      </c>
      <c r="C387" s="52"/>
      <c r="D387" s="52"/>
      <c r="E387" s="53" t="s">
        <v>175</v>
      </c>
      <c r="F387" s="53"/>
      <c r="G387" s="53"/>
      <c r="H387" s="5"/>
      <c r="I387" s="3">
        <v>21350</v>
      </c>
      <c r="J387" s="3">
        <v>15550</v>
      </c>
      <c r="K387" s="3">
        <v>0</v>
      </c>
      <c r="L387" s="22">
        <f>-L387</f>
        <v>0</v>
      </c>
      <c r="M387" s="10">
        <v>0</v>
      </c>
    </row>
    <row r="388" spans="2:13" ht="12.75" customHeight="1">
      <c r="B388" s="60" t="s">
        <v>229</v>
      </c>
      <c r="C388" s="60"/>
      <c r="D388" s="60"/>
      <c r="E388" s="61" t="s">
        <v>10</v>
      </c>
      <c r="F388" s="61"/>
      <c r="G388" s="61"/>
      <c r="H388" s="1"/>
      <c r="I388" s="3">
        <f>SUM(I389:I392)</f>
        <v>3200</v>
      </c>
      <c r="J388" s="3">
        <f>SUM(J389:J392)</f>
        <v>5350</v>
      </c>
      <c r="K388" s="3">
        <f>SUM(K389:K392)</f>
        <v>5172.469999999999</v>
      </c>
      <c r="L388" s="10">
        <f aca="true" t="shared" si="15" ref="L388:L393">K388/J388</f>
        <v>0.9668168224299064</v>
      </c>
      <c r="M388" s="23">
        <f>K388/K393</f>
        <v>0.00041204096684255753</v>
      </c>
    </row>
    <row r="389" spans="2:13" ht="12.75" customHeight="1">
      <c r="B389" s="52" t="s">
        <v>105</v>
      </c>
      <c r="C389" s="52"/>
      <c r="D389" s="52"/>
      <c r="E389" s="53" t="s">
        <v>106</v>
      </c>
      <c r="F389" s="53"/>
      <c r="G389" s="53"/>
      <c r="H389" s="5"/>
      <c r="I389" s="3">
        <v>0</v>
      </c>
      <c r="J389" s="3">
        <v>250</v>
      </c>
      <c r="K389" s="3">
        <v>196.74</v>
      </c>
      <c r="L389" s="23">
        <f t="shared" si="15"/>
        <v>0.78696</v>
      </c>
      <c r="M389" s="23">
        <f>K389/K393</f>
        <v>1.5672384724629584E-05</v>
      </c>
    </row>
    <row r="390" spans="2:13" ht="12.75" customHeight="1">
      <c r="B390" s="52" t="s">
        <v>107</v>
      </c>
      <c r="C390" s="52"/>
      <c r="D390" s="52"/>
      <c r="E390" s="53" t="s">
        <v>108</v>
      </c>
      <c r="F390" s="53"/>
      <c r="G390" s="53"/>
      <c r="H390" s="5"/>
      <c r="I390" s="3">
        <v>0</v>
      </c>
      <c r="J390" s="3">
        <v>40</v>
      </c>
      <c r="K390" s="3">
        <v>29.65</v>
      </c>
      <c r="L390" s="23">
        <f t="shared" si="15"/>
        <v>0.74125</v>
      </c>
      <c r="M390" s="23">
        <f>K390/K393</f>
        <v>2.3619305026190258E-06</v>
      </c>
    </row>
    <row r="391" spans="2:13" ht="12.75" customHeight="1">
      <c r="B391" s="52" t="s">
        <v>122</v>
      </c>
      <c r="C391" s="52"/>
      <c r="D391" s="52"/>
      <c r="E391" s="53" t="s">
        <v>123</v>
      </c>
      <c r="F391" s="53"/>
      <c r="G391" s="53"/>
      <c r="H391" s="5"/>
      <c r="I391" s="3">
        <v>2000</v>
      </c>
      <c r="J391" s="3">
        <v>2030</v>
      </c>
      <c r="K391" s="3">
        <v>1953.08</v>
      </c>
      <c r="L391" s="23">
        <f t="shared" si="15"/>
        <v>0.9621083743842365</v>
      </c>
      <c r="M391" s="23">
        <f>K391/K393</f>
        <v>0.00015558311049089938</v>
      </c>
    </row>
    <row r="392" spans="2:13" ht="12" customHeight="1" thickBot="1">
      <c r="B392" s="54" t="s">
        <v>96</v>
      </c>
      <c r="C392" s="54"/>
      <c r="D392" s="54"/>
      <c r="E392" s="53" t="s">
        <v>97</v>
      </c>
      <c r="F392" s="53"/>
      <c r="G392" s="53"/>
      <c r="H392" s="5"/>
      <c r="I392" s="3">
        <v>1200</v>
      </c>
      <c r="J392" s="3">
        <v>3030</v>
      </c>
      <c r="K392" s="3">
        <v>2993</v>
      </c>
      <c r="L392" s="24">
        <f t="shared" si="15"/>
        <v>0.9877887788778877</v>
      </c>
      <c r="M392" s="24">
        <f>K392/K393</f>
        <v>0.00023842354112440958</v>
      </c>
    </row>
    <row r="393" spans="2:13" ht="21" customHeight="1" thickBot="1">
      <c r="B393" s="97"/>
      <c r="C393" s="97"/>
      <c r="D393" s="97"/>
      <c r="E393" s="98" t="s">
        <v>84</v>
      </c>
      <c r="F393" s="98"/>
      <c r="G393" s="98"/>
      <c r="H393" s="14"/>
      <c r="I393" s="15">
        <f>SUM(I383,I376,I335,I316,I270,I258,I188,I184,I180,I169,I164,I144,I92,I82,I62,I57,I37,I32,I21,I15)</f>
        <v>11674556.430000002</v>
      </c>
      <c r="J393" s="15">
        <f>SUM(J383,J376,J335,J316,J270,J258,J188,J184,J180,J169,J164,J144,J92,J82,J62,J57,J37,J32,J21,J15)</f>
        <v>14444664</v>
      </c>
      <c r="K393" s="15">
        <f>SUM(K383,K376,K335,K316,K270,K258,K188,K184,K180,K169,K164,K144,K92,K82,K62,K57,K37,K32,K21,K15)</f>
        <v>12553290.610000001</v>
      </c>
      <c r="L393" s="16">
        <f t="shared" si="15"/>
        <v>0.8690607555842075</v>
      </c>
      <c r="M393" s="16" t="s">
        <v>9</v>
      </c>
    </row>
    <row r="394" spans="2:13" ht="12.7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2:13" ht="12.7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2:13" ht="12.7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2:13" ht="12.75">
      <c r="B397" s="96" t="s">
        <v>231</v>
      </c>
      <c r="C397" s="96"/>
      <c r="D397" s="96"/>
      <c r="E397" s="96"/>
      <c r="F397" s="96"/>
      <c r="G397" s="17"/>
      <c r="H397" s="17"/>
      <c r="I397" s="17"/>
      <c r="J397" s="17"/>
      <c r="K397" s="17"/>
      <c r="L397" s="17"/>
      <c r="M397" s="17"/>
    </row>
    <row r="398" spans="2:13" ht="12.7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2:13" ht="12.7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2:13" ht="12.7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2:13" ht="12.7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2:13" ht="12.7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2:13" ht="12.7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2:13" ht="12.7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</sheetData>
  <mergeCells count="768">
    <mergeCell ref="B268:D268"/>
    <mergeCell ref="E268:G268"/>
    <mergeCell ref="B370:D370"/>
    <mergeCell ref="E370:G370"/>
    <mergeCell ref="B360:D360"/>
    <mergeCell ref="E360:G360"/>
    <mergeCell ref="B365:D365"/>
    <mergeCell ref="E365:G365"/>
    <mergeCell ref="B363:D363"/>
    <mergeCell ref="E363:G363"/>
    <mergeCell ref="B371:D371"/>
    <mergeCell ref="E371:G371"/>
    <mergeCell ref="B374:D374"/>
    <mergeCell ref="E374:G374"/>
    <mergeCell ref="B372:D372"/>
    <mergeCell ref="E372:G372"/>
    <mergeCell ref="B361:D361"/>
    <mergeCell ref="E361:G361"/>
    <mergeCell ref="B362:D362"/>
    <mergeCell ref="E362:G362"/>
    <mergeCell ref="B333:D333"/>
    <mergeCell ref="E333:G333"/>
    <mergeCell ref="B344:D344"/>
    <mergeCell ref="E344:G344"/>
    <mergeCell ref="B338:D338"/>
    <mergeCell ref="E338:G338"/>
    <mergeCell ref="B339:D339"/>
    <mergeCell ref="E339:G339"/>
    <mergeCell ref="B336:D336"/>
    <mergeCell ref="E336:G336"/>
    <mergeCell ref="B332:D332"/>
    <mergeCell ref="E332:G332"/>
    <mergeCell ref="B327:D327"/>
    <mergeCell ref="E327:G327"/>
    <mergeCell ref="B330:D330"/>
    <mergeCell ref="E330:G330"/>
    <mergeCell ref="B331:D331"/>
    <mergeCell ref="E331:G331"/>
    <mergeCell ref="B328:D328"/>
    <mergeCell ref="E328:G328"/>
    <mergeCell ref="B311:D311"/>
    <mergeCell ref="E311:G311"/>
    <mergeCell ref="B326:D326"/>
    <mergeCell ref="E326:G326"/>
    <mergeCell ref="B324:D324"/>
    <mergeCell ref="E324:G324"/>
    <mergeCell ref="B325:D325"/>
    <mergeCell ref="E325:G325"/>
    <mergeCell ref="B316:D316"/>
    <mergeCell ref="E316:G316"/>
    <mergeCell ref="B284:D284"/>
    <mergeCell ref="E284:G284"/>
    <mergeCell ref="B310:D310"/>
    <mergeCell ref="E310:G310"/>
    <mergeCell ref="B302:D302"/>
    <mergeCell ref="E302:G302"/>
    <mergeCell ref="B307:D307"/>
    <mergeCell ref="E307:G307"/>
    <mergeCell ref="B305:D305"/>
    <mergeCell ref="E305:G305"/>
    <mergeCell ref="B168:D168"/>
    <mergeCell ref="E168:G168"/>
    <mergeCell ref="E256:G256"/>
    <mergeCell ref="B256:D256"/>
    <mergeCell ref="B170:D170"/>
    <mergeCell ref="B171:D171"/>
    <mergeCell ref="E170:G170"/>
    <mergeCell ref="E171:G171"/>
    <mergeCell ref="B247:D247"/>
    <mergeCell ref="E247:G247"/>
    <mergeCell ref="B163:D163"/>
    <mergeCell ref="E157:G157"/>
    <mergeCell ref="E158:G158"/>
    <mergeCell ref="E159:G159"/>
    <mergeCell ref="E160:G160"/>
    <mergeCell ref="E161:G161"/>
    <mergeCell ref="E162:G162"/>
    <mergeCell ref="E163:G163"/>
    <mergeCell ref="B159:D159"/>
    <mergeCell ref="B160:D160"/>
    <mergeCell ref="B161:D161"/>
    <mergeCell ref="B162:D162"/>
    <mergeCell ref="B156:D156"/>
    <mergeCell ref="E156:G156"/>
    <mergeCell ref="B157:D157"/>
    <mergeCell ref="B158:D158"/>
    <mergeCell ref="B154:D154"/>
    <mergeCell ref="B155:D155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B150:D150"/>
    <mergeCell ref="B151:D151"/>
    <mergeCell ref="B152:D152"/>
    <mergeCell ref="B153:D153"/>
    <mergeCell ref="B31:D31"/>
    <mergeCell ref="E31:G31"/>
    <mergeCell ref="B54:D54"/>
    <mergeCell ref="B56:D56"/>
    <mergeCell ref="E54:G54"/>
    <mergeCell ref="E56:G56"/>
    <mergeCell ref="B51:D51"/>
    <mergeCell ref="E51:G51"/>
    <mergeCell ref="B52:D52"/>
    <mergeCell ref="E52:G52"/>
    <mergeCell ref="E393:G393"/>
    <mergeCell ref="B392:D392"/>
    <mergeCell ref="B23:D23"/>
    <mergeCell ref="E23:G23"/>
    <mergeCell ref="B30:D30"/>
    <mergeCell ref="E30:G30"/>
    <mergeCell ref="B27:D27"/>
    <mergeCell ref="E27:G27"/>
    <mergeCell ref="B29:D29"/>
    <mergeCell ref="E29:G29"/>
    <mergeCell ref="B388:D388"/>
    <mergeCell ref="E388:G388"/>
    <mergeCell ref="B397:F397"/>
    <mergeCell ref="B391:D391"/>
    <mergeCell ref="E391:G391"/>
    <mergeCell ref="B389:D389"/>
    <mergeCell ref="E389:G389"/>
    <mergeCell ref="B390:D390"/>
    <mergeCell ref="E390:G390"/>
    <mergeCell ref="B393:D393"/>
    <mergeCell ref="B381:D381"/>
    <mergeCell ref="E381:G381"/>
    <mergeCell ref="B382:D382"/>
    <mergeCell ref="E382:G382"/>
    <mergeCell ref="B375:D375"/>
    <mergeCell ref="E375:G375"/>
    <mergeCell ref="B376:D376"/>
    <mergeCell ref="E376:G376"/>
    <mergeCell ref="B380:D380"/>
    <mergeCell ref="E380:G380"/>
    <mergeCell ref="B373:D373"/>
    <mergeCell ref="E373:G373"/>
    <mergeCell ref="B379:D379"/>
    <mergeCell ref="E379:G379"/>
    <mergeCell ref="B377:D377"/>
    <mergeCell ref="E377:G377"/>
    <mergeCell ref="B378:D378"/>
    <mergeCell ref="E378:G378"/>
    <mergeCell ref="B369:D369"/>
    <mergeCell ref="E369:G369"/>
    <mergeCell ref="B364:D364"/>
    <mergeCell ref="E364:G364"/>
    <mergeCell ref="B368:D368"/>
    <mergeCell ref="E368:G368"/>
    <mergeCell ref="B366:D366"/>
    <mergeCell ref="E366:G366"/>
    <mergeCell ref="B367:D367"/>
    <mergeCell ref="E367:G367"/>
    <mergeCell ref="B358:D358"/>
    <mergeCell ref="E358:G358"/>
    <mergeCell ref="B359:D359"/>
    <mergeCell ref="E359:G359"/>
    <mergeCell ref="B356:D356"/>
    <mergeCell ref="E356:G356"/>
    <mergeCell ref="B357:D357"/>
    <mergeCell ref="E357:G357"/>
    <mergeCell ref="B354:D354"/>
    <mergeCell ref="E354:G354"/>
    <mergeCell ref="B355:D355"/>
    <mergeCell ref="E355:G355"/>
    <mergeCell ref="B351:D351"/>
    <mergeCell ref="E351:G351"/>
    <mergeCell ref="B353:D353"/>
    <mergeCell ref="E353:G353"/>
    <mergeCell ref="B352:D352"/>
    <mergeCell ref="E352:G352"/>
    <mergeCell ref="B350:D350"/>
    <mergeCell ref="E350:G350"/>
    <mergeCell ref="B349:D349"/>
    <mergeCell ref="E349:G349"/>
    <mergeCell ref="E346:G346"/>
    <mergeCell ref="B347:D347"/>
    <mergeCell ref="E347:G347"/>
    <mergeCell ref="B348:D348"/>
    <mergeCell ref="E348:G348"/>
    <mergeCell ref="B346:D346"/>
    <mergeCell ref="B337:D337"/>
    <mergeCell ref="E337:G337"/>
    <mergeCell ref="B334:D334"/>
    <mergeCell ref="E334:G334"/>
    <mergeCell ref="B329:D329"/>
    <mergeCell ref="E329:G329"/>
    <mergeCell ref="B322:D322"/>
    <mergeCell ref="E322:G322"/>
    <mergeCell ref="B323:D323"/>
    <mergeCell ref="E323:G323"/>
    <mergeCell ref="B301:D301"/>
    <mergeCell ref="E301:G301"/>
    <mergeCell ref="B303:D303"/>
    <mergeCell ref="E303:G303"/>
    <mergeCell ref="B312:D312"/>
    <mergeCell ref="E312:G312"/>
    <mergeCell ref="B304:D304"/>
    <mergeCell ref="E304:G304"/>
    <mergeCell ref="B308:D308"/>
    <mergeCell ref="E308:G308"/>
    <mergeCell ref="B309:D309"/>
    <mergeCell ref="E309:G309"/>
    <mergeCell ref="B306:D306"/>
    <mergeCell ref="E306:G306"/>
    <mergeCell ref="B299:D299"/>
    <mergeCell ref="E299:G299"/>
    <mergeCell ref="B300:D300"/>
    <mergeCell ref="E300:G300"/>
    <mergeCell ref="B297:D297"/>
    <mergeCell ref="E297:G297"/>
    <mergeCell ref="B298:D298"/>
    <mergeCell ref="E298:G298"/>
    <mergeCell ref="B296:D296"/>
    <mergeCell ref="E296:G296"/>
    <mergeCell ref="B318:D318"/>
    <mergeCell ref="E318:G318"/>
    <mergeCell ref="B317:D317"/>
    <mergeCell ref="E317:G317"/>
    <mergeCell ref="B313:D313"/>
    <mergeCell ref="E313:G313"/>
    <mergeCell ref="B314:D314"/>
    <mergeCell ref="E314:G314"/>
    <mergeCell ref="B294:D294"/>
    <mergeCell ref="E294:G294"/>
    <mergeCell ref="B295:D295"/>
    <mergeCell ref="E295:G295"/>
    <mergeCell ref="B292:D292"/>
    <mergeCell ref="E292:G292"/>
    <mergeCell ref="B293:D293"/>
    <mergeCell ref="E293:G293"/>
    <mergeCell ref="B287:D287"/>
    <mergeCell ref="E287:G287"/>
    <mergeCell ref="B289:D289"/>
    <mergeCell ref="E289:G289"/>
    <mergeCell ref="B288:D288"/>
    <mergeCell ref="E288:G288"/>
    <mergeCell ref="B278:D278"/>
    <mergeCell ref="E278:G278"/>
    <mergeCell ref="B277:D277"/>
    <mergeCell ref="E277:G277"/>
    <mergeCell ref="B275:D275"/>
    <mergeCell ref="E275:G275"/>
    <mergeCell ref="B276:D276"/>
    <mergeCell ref="E276:G276"/>
    <mergeCell ref="B264:D264"/>
    <mergeCell ref="E264:G264"/>
    <mergeCell ref="B269:D269"/>
    <mergeCell ref="E269:G269"/>
    <mergeCell ref="B265:D265"/>
    <mergeCell ref="E265:G265"/>
    <mergeCell ref="B266:D266"/>
    <mergeCell ref="E266:G266"/>
    <mergeCell ref="B267:D267"/>
    <mergeCell ref="E267:G267"/>
    <mergeCell ref="B263:D263"/>
    <mergeCell ref="E263:G263"/>
    <mergeCell ref="B262:D262"/>
    <mergeCell ref="E262:G262"/>
    <mergeCell ref="B258:D258"/>
    <mergeCell ref="E258:G258"/>
    <mergeCell ref="B261:D261"/>
    <mergeCell ref="E261:G261"/>
    <mergeCell ref="B259:D259"/>
    <mergeCell ref="E259:G259"/>
    <mergeCell ref="B260:D260"/>
    <mergeCell ref="E260:G260"/>
    <mergeCell ref="B248:D248"/>
    <mergeCell ref="E248:G248"/>
    <mergeCell ref="B253:D253"/>
    <mergeCell ref="E253:G253"/>
    <mergeCell ref="B257:D257"/>
    <mergeCell ref="E257:G257"/>
    <mergeCell ref="B254:D254"/>
    <mergeCell ref="E254:G254"/>
    <mergeCell ref="B255:D255"/>
    <mergeCell ref="E255:G255"/>
    <mergeCell ref="B242:D242"/>
    <mergeCell ref="E242:G242"/>
    <mergeCell ref="B243:D243"/>
    <mergeCell ref="E243:G243"/>
    <mergeCell ref="B239:D239"/>
    <mergeCell ref="E239:G239"/>
    <mergeCell ref="B250:D250"/>
    <mergeCell ref="E250:G250"/>
    <mergeCell ref="B244:D244"/>
    <mergeCell ref="E244:G244"/>
    <mergeCell ref="B240:D240"/>
    <mergeCell ref="E240:G240"/>
    <mergeCell ref="B241:D241"/>
    <mergeCell ref="E241:G241"/>
    <mergeCell ref="B237:D237"/>
    <mergeCell ref="E237:G237"/>
    <mergeCell ref="B238:D238"/>
    <mergeCell ref="E238:G238"/>
    <mergeCell ref="B235:D235"/>
    <mergeCell ref="E235:G235"/>
    <mergeCell ref="B236:D236"/>
    <mergeCell ref="E236:G236"/>
    <mergeCell ref="B143:D143"/>
    <mergeCell ref="E143:G143"/>
    <mergeCell ref="B174:D174"/>
    <mergeCell ref="E174:G174"/>
    <mergeCell ref="B169:D169"/>
    <mergeCell ref="E169:G169"/>
    <mergeCell ref="B172:D172"/>
    <mergeCell ref="E172:G172"/>
    <mergeCell ref="B165:D165"/>
    <mergeCell ref="E165:G165"/>
    <mergeCell ref="B141:D141"/>
    <mergeCell ref="E141:G141"/>
    <mergeCell ref="B142:D142"/>
    <mergeCell ref="E142:G142"/>
    <mergeCell ref="B138:D138"/>
    <mergeCell ref="E138:G138"/>
    <mergeCell ref="B136:D136"/>
    <mergeCell ref="E136:G136"/>
    <mergeCell ref="B137:D137"/>
    <mergeCell ref="E137:G137"/>
    <mergeCell ref="B132:D132"/>
    <mergeCell ref="E132:G132"/>
    <mergeCell ref="B135:D135"/>
    <mergeCell ref="E135:G135"/>
    <mergeCell ref="B134:D134"/>
    <mergeCell ref="E134:G134"/>
    <mergeCell ref="B125:D125"/>
    <mergeCell ref="E125:G125"/>
    <mergeCell ref="B128:D128"/>
    <mergeCell ref="E128:G128"/>
    <mergeCell ref="B126:D126"/>
    <mergeCell ref="E126:G126"/>
    <mergeCell ref="B127:D127"/>
    <mergeCell ref="E127:G127"/>
    <mergeCell ref="B124:D124"/>
    <mergeCell ref="E124:G124"/>
    <mergeCell ref="B133:D133"/>
    <mergeCell ref="E133:G133"/>
    <mergeCell ref="B129:D129"/>
    <mergeCell ref="E129:G129"/>
    <mergeCell ref="B130:D130"/>
    <mergeCell ref="E130:G130"/>
    <mergeCell ref="B131:D131"/>
    <mergeCell ref="E131:G131"/>
    <mergeCell ref="B122:D122"/>
    <mergeCell ref="E122:G122"/>
    <mergeCell ref="B123:D123"/>
    <mergeCell ref="E123:G123"/>
    <mergeCell ref="B120:D120"/>
    <mergeCell ref="E120:G120"/>
    <mergeCell ref="B121:D121"/>
    <mergeCell ref="E121:G121"/>
    <mergeCell ref="B118:D118"/>
    <mergeCell ref="E118:G118"/>
    <mergeCell ref="B119:D119"/>
    <mergeCell ref="E119:G119"/>
    <mergeCell ref="B116:D116"/>
    <mergeCell ref="E116:G116"/>
    <mergeCell ref="B117:D117"/>
    <mergeCell ref="E117:G117"/>
    <mergeCell ref="B112:D112"/>
    <mergeCell ref="E112:G112"/>
    <mergeCell ref="B113:D113"/>
    <mergeCell ref="E113:G113"/>
    <mergeCell ref="B108:D108"/>
    <mergeCell ref="E108:G108"/>
    <mergeCell ref="B178:D178"/>
    <mergeCell ref="E178:G178"/>
    <mergeCell ref="B109:D109"/>
    <mergeCell ref="E109:G109"/>
    <mergeCell ref="B115:D115"/>
    <mergeCell ref="E115:G115"/>
    <mergeCell ref="B111:D111"/>
    <mergeCell ref="E111:G111"/>
    <mergeCell ref="B106:D106"/>
    <mergeCell ref="E106:G106"/>
    <mergeCell ref="B107:D107"/>
    <mergeCell ref="E107:G107"/>
    <mergeCell ref="B100:D100"/>
    <mergeCell ref="E100:G100"/>
    <mergeCell ref="B105:D105"/>
    <mergeCell ref="E105:G105"/>
    <mergeCell ref="B104:D104"/>
    <mergeCell ref="E104:G104"/>
    <mergeCell ref="B98:D98"/>
    <mergeCell ref="E98:G98"/>
    <mergeCell ref="B99:D99"/>
    <mergeCell ref="E99:G99"/>
    <mergeCell ref="B90:D90"/>
    <mergeCell ref="E90:G90"/>
    <mergeCell ref="B97:D97"/>
    <mergeCell ref="E97:G97"/>
    <mergeCell ref="B93:D93"/>
    <mergeCell ref="E93:G93"/>
    <mergeCell ref="B94:D94"/>
    <mergeCell ref="E94:G94"/>
    <mergeCell ref="B95:D95"/>
    <mergeCell ref="E95:G95"/>
    <mergeCell ref="B88:D88"/>
    <mergeCell ref="E88:G88"/>
    <mergeCell ref="B89:D89"/>
    <mergeCell ref="E89:G89"/>
    <mergeCell ref="B72:D72"/>
    <mergeCell ref="E72:G72"/>
    <mergeCell ref="B74:D74"/>
    <mergeCell ref="E74:G74"/>
    <mergeCell ref="B73:D73"/>
    <mergeCell ref="E73:G73"/>
    <mergeCell ref="B139:D139"/>
    <mergeCell ref="E139:G139"/>
    <mergeCell ref="B140:D140"/>
    <mergeCell ref="E140:G140"/>
    <mergeCell ref="B47:D47"/>
    <mergeCell ref="E47:G47"/>
    <mergeCell ref="B53:D53"/>
    <mergeCell ref="E53:G53"/>
    <mergeCell ref="B48:D48"/>
    <mergeCell ref="E48:G48"/>
    <mergeCell ref="B49:D49"/>
    <mergeCell ref="E49:G49"/>
    <mergeCell ref="B43:D43"/>
    <mergeCell ref="E43:G43"/>
    <mergeCell ref="B46:D46"/>
    <mergeCell ref="E46:G46"/>
    <mergeCell ref="B45:D45"/>
    <mergeCell ref="E45:G45"/>
    <mergeCell ref="E40:G40"/>
    <mergeCell ref="B41:D41"/>
    <mergeCell ref="E41:G41"/>
    <mergeCell ref="B42:D42"/>
    <mergeCell ref="E42:G42"/>
    <mergeCell ref="B40:D40"/>
    <mergeCell ref="B35:D35"/>
    <mergeCell ref="E35:G35"/>
    <mergeCell ref="B36:D36"/>
    <mergeCell ref="E36:G36"/>
    <mergeCell ref="B37:D37"/>
    <mergeCell ref="E37:G37"/>
    <mergeCell ref="B38:D38"/>
    <mergeCell ref="E38:G38"/>
    <mergeCell ref="E342:G342"/>
    <mergeCell ref="B343:D343"/>
    <mergeCell ref="E343:G343"/>
    <mergeCell ref="B345:D345"/>
    <mergeCell ref="E345:G345"/>
    <mergeCell ref="E392:G392"/>
    <mergeCell ref="B340:D340"/>
    <mergeCell ref="E340:G340"/>
    <mergeCell ref="B384:D384"/>
    <mergeCell ref="E384:G384"/>
    <mergeCell ref="B341:D341"/>
    <mergeCell ref="E341:G341"/>
    <mergeCell ref="B383:D383"/>
    <mergeCell ref="E383:G383"/>
    <mergeCell ref="B342:D342"/>
    <mergeCell ref="B315:D315"/>
    <mergeCell ref="E315:G315"/>
    <mergeCell ref="B335:D335"/>
    <mergeCell ref="E335:G335"/>
    <mergeCell ref="B319:D319"/>
    <mergeCell ref="E319:G319"/>
    <mergeCell ref="B320:D320"/>
    <mergeCell ref="E320:G320"/>
    <mergeCell ref="B321:D321"/>
    <mergeCell ref="E321:G321"/>
    <mergeCell ref="B290:D290"/>
    <mergeCell ref="E290:G290"/>
    <mergeCell ref="B291:D291"/>
    <mergeCell ref="E291:G291"/>
    <mergeCell ref="B285:D285"/>
    <mergeCell ref="E285:G285"/>
    <mergeCell ref="B286:D286"/>
    <mergeCell ref="E286:G286"/>
    <mergeCell ref="B282:D282"/>
    <mergeCell ref="E282:G282"/>
    <mergeCell ref="B283:D283"/>
    <mergeCell ref="E283:G283"/>
    <mergeCell ref="B280:D280"/>
    <mergeCell ref="E280:G280"/>
    <mergeCell ref="B281:D281"/>
    <mergeCell ref="E281:G281"/>
    <mergeCell ref="B271:D271"/>
    <mergeCell ref="E271:G271"/>
    <mergeCell ref="B279:D279"/>
    <mergeCell ref="E279:G279"/>
    <mergeCell ref="B272:D272"/>
    <mergeCell ref="E272:G272"/>
    <mergeCell ref="B273:D273"/>
    <mergeCell ref="E273:G273"/>
    <mergeCell ref="B274:D274"/>
    <mergeCell ref="E274:G274"/>
    <mergeCell ref="B270:D270"/>
    <mergeCell ref="E270:G270"/>
    <mergeCell ref="B246:D246"/>
    <mergeCell ref="E246:G246"/>
    <mergeCell ref="B249:D249"/>
    <mergeCell ref="E249:G249"/>
    <mergeCell ref="B251:D251"/>
    <mergeCell ref="E251:G251"/>
    <mergeCell ref="B252:D252"/>
    <mergeCell ref="E252:G252"/>
    <mergeCell ref="B224:D224"/>
    <mergeCell ref="E224:G224"/>
    <mergeCell ref="B225:D225"/>
    <mergeCell ref="E225:G225"/>
    <mergeCell ref="B223:D223"/>
    <mergeCell ref="E223:G223"/>
    <mergeCell ref="B215:D215"/>
    <mergeCell ref="E215:G215"/>
    <mergeCell ref="B216:D216"/>
    <mergeCell ref="E216:G216"/>
    <mergeCell ref="B217:D217"/>
    <mergeCell ref="E217:G217"/>
    <mergeCell ref="B219:D219"/>
    <mergeCell ref="E219:G219"/>
    <mergeCell ref="B212:D212"/>
    <mergeCell ref="E212:G212"/>
    <mergeCell ref="B214:D214"/>
    <mergeCell ref="E214:G214"/>
    <mergeCell ref="B211:D211"/>
    <mergeCell ref="E211:G211"/>
    <mergeCell ref="B210:D210"/>
    <mergeCell ref="E210:G210"/>
    <mergeCell ref="B192:D192"/>
    <mergeCell ref="E192:G192"/>
    <mergeCell ref="B188:D188"/>
    <mergeCell ref="E188:G188"/>
    <mergeCell ref="B189:D189"/>
    <mergeCell ref="E189:G189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1:D181"/>
    <mergeCell ref="E181:G181"/>
    <mergeCell ref="B182:D182"/>
    <mergeCell ref="E182:G182"/>
    <mergeCell ref="B187:D187"/>
    <mergeCell ref="E187:G187"/>
    <mergeCell ref="B195:D195"/>
    <mergeCell ref="E195:G195"/>
    <mergeCell ref="B193:D193"/>
    <mergeCell ref="E193:G193"/>
    <mergeCell ref="B194:D194"/>
    <mergeCell ref="E194:G194"/>
    <mergeCell ref="B190:D190"/>
    <mergeCell ref="E190:G190"/>
    <mergeCell ref="B196:D196"/>
    <mergeCell ref="E196:G196"/>
    <mergeCell ref="B197:D197"/>
    <mergeCell ref="E197:G197"/>
    <mergeCell ref="B199:D199"/>
    <mergeCell ref="E199:G199"/>
    <mergeCell ref="B200:D200"/>
    <mergeCell ref="E200:G200"/>
    <mergeCell ref="B201:D201"/>
    <mergeCell ref="E201:G201"/>
    <mergeCell ref="B202:D202"/>
    <mergeCell ref="E202:G202"/>
    <mergeCell ref="B198:D198"/>
    <mergeCell ref="E198:G198"/>
    <mergeCell ref="B207:D207"/>
    <mergeCell ref="E207:G207"/>
    <mergeCell ref="B204:D204"/>
    <mergeCell ref="E204:G204"/>
    <mergeCell ref="B206:D206"/>
    <mergeCell ref="E206:G206"/>
    <mergeCell ref="B205:D205"/>
    <mergeCell ref="E205:G205"/>
    <mergeCell ref="B218:D218"/>
    <mergeCell ref="E218:G218"/>
    <mergeCell ref="B203:D203"/>
    <mergeCell ref="E203:G203"/>
    <mergeCell ref="B213:D213"/>
    <mergeCell ref="E213:G213"/>
    <mergeCell ref="B208:D208"/>
    <mergeCell ref="E208:G208"/>
    <mergeCell ref="B209:D209"/>
    <mergeCell ref="E209:G209"/>
    <mergeCell ref="B220:D220"/>
    <mergeCell ref="E220:G220"/>
    <mergeCell ref="B227:D227"/>
    <mergeCell ref="E227:G227"/>
    <mergeCell ref="B221:D221"/>
    <mergeCell ref="E221:G221"/>
    <mergeCell ref="B222:D222"/>
    <mergeCell ref="E222:G222"/>
    <mergeCell ref="B226:D226"/>
    <mergeCell ref="E226:G226"/>
    <mergeCell ref="B232:D232"/>
    <mergeCell ref="E232:G232"/>
    <mergeCell ref="B228:D228"/>
    <mergeCell ref="E228:G228"/>
    <mergeCell ref="B229:D229"/>
    <mergeCell ref="E229:G229"/>
    <mergeCell ref="B230:D230"/>
    <mergeCell ref="E230:G230"/>
    <mergeCell ref="B231:D231"/>
    <mergeCell ref="E231:G231"/>
    <mergeCell ref="B173:D173"/>
    <mergeCell ref="E173:G173"/>
    <mergeCell ref="B180:D180"/>
    <mergeCell ref="E180:G180"/>
    <mergeCell ref="B177:D177"/>
    <mergeCell ref="E177:G177"/>
    <mergeCell ref="B179:D179"/>
    <mergeCell ref="E179:G179"/>
    <mergeCell ref="B176:D176"/>
    <mergeCell ref="E176:G176"/>
    <mergeCell ref="B164:D164"/>
    <mergeCell ref="E164:G164"/>
    <mergeCell ref="B167:D167"/>
    <mergeCell ref="E167:G167"/>
    <mergeCell ref="B166:D166"/>
    <mergeCell ref="E166:G166"/>
    <mergeCell ref="B148:D148"/>
    <mergeCell ref="B149:D149"/>
    <mergeCell ref="B144:D144"/>
    <mergeCell ref="E144:G144"/>
    <mergeCell ref="B145:D145"/>
    <mergeCell ref="E145:G145"/>
    <mergeCell ref="B147:D147"/>
    <mergeCell ref="E147:G147"/>
    <mergeCell ref="B146:D146"/>
    <mergeCell ref="E146:G146"/>
    <mergeCell ref="B114:D114"/>
    <mergeCell ref="E114:G114"/>
    <mergeCell ref="B101:D101"/>
    <mergeCell ref="E101:G101"/>
    <mergeCell ref="B110:D110"/>
    <mergeCell ref="E110:G110"/>
    <mergeCell ref="B102:D102"/>
    <mergeCell ref="E102:G102"/>
    <mergeCell ref="B103:D103"/>
    <mergeCell ref="E103:G103"/>
    <mergeCell ref="B96:D96"/>
    <mergeCell ref="E96:G96"/>
    <mergeCell ref="B91:D91"/>
    <mergeCell ref="E91:G91"/>
    <mergeCell ref="B92:D92"/>
    <mergeCell ref="E92:G92"/>
    <mergeCell ref="B87:D87"/>
    <mergeCell ref="E87:G87"/>
    <mergeCell ref="B83:D83"/>
    <mergeCell ref="E83:G83"/>
    <mergeCell ref="B84:D84"/>
    <mergeCell ref="E84:G84"/>
    <mergeCell ref="B85:D85"/>
    <mergeCell ref="E85:G85"/>
    <mergeCell ref="B86:D86"/>
    <mergeCell ref="E86:G86"/>
    <mergeCell ref="B82:D82"/>
    <mergeCell ref="E82:G82"/>
    <mergeCell ref="B78:D78"/>
    <mergeCell ref="E78:G78"/>
    <mergeCell ref="B79:D79"/>
    <mergeCell ref="E79:G79"/>
    <mergeCell ref="B81:D81"/>
    <mergeCell ref="E81:G81"/>
    <mergeCell ref="B67:D67"/>
    <mergeCell ref="E67:G67"/>
    <mergeCell ref="B68:D68"/>
    <mergeCell ref="E68:G68"/>
    <mergeCell ref="B65:D65"/>
    <mergeCell ref="E65:G65"/>
    <mergeCell ref="B66:D66"/>
    <mergeCell ref="E66:G66"/>
    <mergeCell ref="B61:D61"/>
    <mergeCell ref="E61:G61"/>
    <mergeCell ref="B71:D71"/>
    <mergeCell ref="E71:G71"/>
    <mergeCell ref="B62:D62"/>
    <mergeCell ref="E62:G62"/>
    <mergeCell ref="B63:D63"/>
    <mergeCell ref="E63:G63"/>
    <mergeCell ref="B64:D64"/>
    <mergeCell ref="E64:G64"/>
    <mergeCell ref="B60:D60"/>
    <mergeCell ref="E60:G60"/>
    <mergeCell ref="B59:D59"/>
    <mergeCell ref="E59:G59"/>
    <mergeCell ref="B22:D22"/>
    <mergeCell ref="E22:G22"/>
    <mergeCell ref="B28:D28"/>
    <mergeCell ref="E28:G28"/>
    <mergeCell ref="B24:D24"/>
    <mergeCell ref="E24:G24"/>
    <mergeCell ref="B25:D25"/>
    <mergeCell ref="E25:G25"/>
    <mergeCell ref="B26:D26"/>
    <mergeCell ref="E26:G26"/>
    <mergeCell ref="B17:D17"/>
    <mergeCell ref="E17:G17"/>
    <mergeCell ref="B21:D21"/>
    <mergeCell ref="E21:G21"/>
    <mergeCell ref="B20:D20"/>
    <mergeCell ref="E20:G20"/>
    <mergeCell ref="B19:D19"/>
    <mergeCell ref="E19:G19"/>
    <mergeCell ref="B18:D18"/>
    <mergeCell ref="E18:G18"/>
    <mergeCell ref="E14:G14"/>
    <mergeCell ref="B15:D15"/>
    <mergeCell ref="E15:G15"/>
    <mergeCell ref="B16:D16"/>
    <mergeCell ref="E16:G16"/>
    <mergeCell ref="B5:N11"/>
    <mergeCell ref="B12:D12"/>
    <mergeCell ref="E12:G13"/>
    <mergeCell ref="I12:I13"/>
    <mergeCell ref="J12:J13"/>
    <mergeCell ref="K12:K13"/>
    <mergeCell ref="L12:L13"/>
    <mergeCell ref="M12:M13"/>
    <mergeCell ref="B32:D32"/>
    <mergeCell ref="E32:G32"/>
    <mergeCell ref="B44:D44"/>
    <mergeCell ref="E44:G44"/>
    <mergeCell ref="B34:D34"/>
    <mergeCell ref="E34:G34"/>
    <mergeCell ref="B33:D33"/>
    <mergeCell ref="E33:G33"/>
    <mergeCell ref="B39:D39"/>
    <mergeCell ref="E39:G39"/>
    <mergeCell ref="B69:D69"/>
    <mergeCell ref="E69:G69"/>
    <mergeCell ref="B50:D50"/>
    <mergeCell ref="E50:G50"/>
    <mergeCell ref="B57:D57"/>
    <mergeCell ref="E57:G57"/>
    <mergeCell ref="B55:D55"/>
    <mergeCell ref="E55:G55"/>
    <mergeCell ref="B58:D58"/>
    <mergeCell ref="E58:G58"/>
    <mergeCell ref="B70:D70"/>
    <mergeCell ref="E70:G70"/>
    <mergeCell ref="B80:D80"/>
    <mergeCell ref="E80:G80"/>
    <mergeCell ref="B75:D75"/>
    <mergeCell ref="E75:G75"/>
    <mergeCell ref="B76:D76"/>
    <mergeCell ref="E76:G76"/>
    <mergeCell ref="B77:D77"/>
    <mergeCell ref="E77:G77"/>
    <mergeCell ref="B175:D175"/>
    <mergeCell ref="E175:G175"/>
    <mergeCell ref="B245:D245"/>
    <mergeCell ref="E245:G245"/>
    <mergeCell ref="B191:D191"/>
    <mergeCell ref="E191:G191"/>
    <mergeCell ref="B234:D234"/>
    <mergeCell ref="E234:G234"/>
    <mergeCell ref="B233:D233"/>
    <mergeCell ref="E233:G233"/>
    <mergeCell ref="B385:D385"/>
    <mergeCell ref="E385:G385"/>
    <mergeCell ref="B387:D387"/>
    <mergeCell ref="E387:G387"/>
    <mergeCell ref="B386:D386"/>
    <mergeCell ref="E386:G386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Header>&amp;RZałącznik nr 3 do sprawozdania z wykonania budżetu Gminy Jedlina-Zdrój za rok 2007 (w złotych)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2008-03-31T07:14:11Z</cp:lastPrinted>
  <dcterms:created xsi:type="dcterms:W3CDTF">2007-08-28T00:13:44Z</dcterms:created>
  <dcterms:modified xsi:type="dcterms:W3CDTF">2008-03-31T07:23:35Z</dcterms:modified>
  <cp:category/>
  <cp:version/>
  <cp:contentType/>
  <cp:contentStatus/>
</cp:coreProperties>
</file>