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<sst xmlns="http://schemas.openxmlformats.org/spreadsheetml/2006/main" count="814" uniqueCount="640">
  <si>
    <t>Klasyfikacja budżetowa</t>
  </si>
  <si>
    <t>Wyszczególnienie</t>
  </si>
  <si>
    <t>Plan po zmianach na 2008 rok</t>
  </si>
  <si>
    <t>% 7:6</t>
  </si>
  <si>
    <t>Udział %     w wydatkach ogółem</t>
  </si>
  <si>
    <t>Dz.</t>
  </si>
  <si>
    <t>Rozdz.</t>
  </si>
  <si>
    <t>§</t>
  </si>
  <si>
    <t>010</t>
  </si>
  <si>
    <t>ROLNICTWO I  ŁOWIECTWO</t>
  </si>
  <si>
    <t>01030</t>
  </si>
  <si>
    <t>Izby rolnicze</t>
  </si>
  <si>
    <t>2850</t>
  </si>
  <si>
    <t>Wpłaty gmin na rzecz izb rolniczych w wysokości 2% uzyskanych wpływów z podatku rolnego</t>
  </si>
  <si>
    <t>-</t>
  </si>
  <si>
    <t>020</t>
  </si>
  <si>
    <t>LEŚNICTWO</t>
  </si>
  <si>
    <t>02001</t>
  </si>
  <si>
    <t>Gospodarka leśna</t>
  </si>
  <si>
    <t>4210</t>
  </si>
  <si>
    <t>Zakup materiałów i wyposażenia</t>
  </si>
  <si>
    <t>4300</t>
  </si>
  <si>
    <t>Zakup usług pozostałych</t>
  </si>
  <si>
    <t>500</t>
  </si>
  <si>
    <t>HANDEL</t>
  </si>
  <si>
    <t>50095</t>
  </si>
  <si>
    <t>Pozostała działalność</t>
  </si>
  <si>
    <t>4260</t>
  </si>
  <si>
    <t>Zakup energii</t>
  </si>
  <si>
    <t>4300</t>
  </si>
  <si>
    <t>Zakup usług pozostałych</t>
  </si>
  <si>
    <t>600</t>
  </si>
  <si>
    <t>TRANSPORT I ŁĄCZNOŚĆ</t>
  </si>
  <si>
    <t>60016</t>
  </si>
  <si>
    <t>Drogi publiczne gminne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</si>
  <si>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</si>
  <si>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</si>
  <si>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</si>
  <si>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</si>
  <si>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</si>
  <si>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</si>
  <si>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</si>
  <si>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</si>
  <si>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</si>
  <si>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</si>
  <si>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</si>
  <si>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</si>
  <si>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</si>
  <si>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</si>
  <si>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</si>
  <si>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</si>
  <si>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</si>
  <si>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</si>
  <si>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4430</t>
  </si>
  <si>
    <t>Różne opłaty i składki</t>
  </si>
  <si>
    <t>6050</t>
  </si>
  <si>
    <t>Wydatki inwestycyjne jednostek budżetowych</t>
  </si>
  <si>
    <t>6059</t>
  </si>
  <si>
    <t>Wydatki inwestycyjne jednostek budżetowych</t>
  </si>
  <si>
    <t>630</t>
  </si>
  <si>
    <t>TURYSTYKA</t>
  </si>
  <si>
    <t>63003</t>
  </si>
  <si>
    <t>Zadania w zakresie upowszechniania turystyki</t>
  </si>
  <si>
    <t>4538</t>
  </si>
  <si>
    <t>Podatek VAT</t>
  </si>
  <si>
    <t>4539</t>
  </si>
  <si>
    <t>Podatek VAT</t>
  </si>
  <si>
    <t>6058</t>
  </si>
  <si>
    <t>Wydatki inwestycyjne jednostek budżetowych</t>
  </si>
  <si>
    <t>6059</t>
  </si>
  <si>
    <t>Wydatki inwestycyjne jednostek budżetowych</t>
  </si>
  <si>
    <t>700</t>
  </si>
  <si>
    <t>GOSPODARKA MIESZKANIOWA</t>
  </si>
  <si>
    <t>70005</t>
  </si>
  <si>
    <t xml:space="preserve">Gospodarka gruntami i nieruchomościami </t>
  </si>
  <si>
    <t>4170</t>
  </si>
  <si>
    <t>Wynagrodzenia bezosobowe</t>
  </si>
  <si>
    <t>4300</t>
  </si>
  <si>
    <t>Zakup usług pozostałych</t>
  </si>
  <si>
    <t>4390</t>
  </si>
  <si>
    <t>Zakup usług obejmujących wykonanie ekspertyz, analiz,opinii</t>
  </si>
  <si>
    <t>4520</t>
  </si>
  <si>
    <t>Opłaty na rzecz budzetów jednostek samorządu terytorialnego</t>
  </si>
  <si>
    <t>4590</t>
  </si>
  <si>
    <t>Kary i odszkodowania wypłacane na rzecz osób fizycznych</t>
  </si>
  <si>
    <t>4610</t>
  </si>
  <si>
    <t>Koszty postępowania sądowego i prokuratorskiego</t>
  </si>
  <si>
    <t>70078</t>
  </si>
  <si>
    <t>Usuwanie skutków klęsk żywiołowych</t>
  </si>
  <si>
    <t>4270</t>
  </si>
  <si>
    <t>Zakup usług remontowych</t>
  </si>
  <si>
    <t>70095</t>
  </si>
  <si>
    <t>Pozostała działalność</t>
  </si>
  <si>
    <t>4170</t>
  </si>
  <si>
    <t>Wynagrodzenia bezosobowe</t>
  </si>
  <si>
    <t>-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</si>
  <si>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</si>
  <si>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</si>
  <si>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</si>
  <si>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</si>
  <si>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</si>
  <si>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</si>
  <si>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</si>
  <si>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</si>
  <si>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4590</t>
  </si>
  <si>
    <t xml:space="preserve">Kary i odszkodowania wypłacane na rzecz osób prawnych               </t>
  </si>
  <si>
    <t>710</t>
  </si>
  <si>
    <t>DZIAŁALNOŚĆ USŁUGOWA</t>
  </si>
  <si>
    <t>71004</t>
  </si>
  <si>
    <t>Plany zagospodarowania przestrzennego</t>
  </si>
  <si>
    <t>4300</t>
  </si>
  <si>
    <t>Zakup usług pozostałych</t>
  </si>
  <si>
    <t>4390</t>
  </si>
  <si>
    <t>Zakup usług obejmujących wykonanie ekspertyz, analiz,opinii</t>
  </si>
  <si>
    <t>4610</t>
  </si>
  <si>
    <t>Koszty postępowania sądowego i prokuratorskiego</t>
  </si>
  <si>
    <t>-</t>
  </si>
  <si>
    <t>6050</t>
  </si>
  <si>
    <t>Wydatki inwestycyjne jednostek budżetowych</t>
  </si>
  <si>
    <t>71035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</si>
  <si>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</si>
  <si>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</si>
  <si>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</si>
  <si>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</si>
  <si>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</si>
  <si>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</si>
  <si>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</si>
  <si>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</si>
  <si>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4750</t>
  </si>
  <si>
    <t>Zakup akcesoriów komputerowych, w tym programów i licencji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</si>
  <si>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</si>
  <si>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</si>
  <si>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</si>
  <si>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</si>
  <si>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</si>
  <si>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</si>
  <si>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</si>
  <si>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</si>
  <si>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</si>
  <si>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</si>
  <si>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</si>
  <si>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</si>
  <si>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</si>
  <si>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</si>
  <si>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</si>
  <si>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</si>
  <si>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</si>
  <si>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</si>
  <si>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4750</t>
  </si>
  <si>
    <t>Zakup akcesoriów komputerowych, w tym programów i licencji</t>
  </si>
  <si>
    <t>75022</t>
  </si>
  <si>
    <t>Rady gmin (miast i  miast na prawach powiatu)</t>
  </si>
  <si>
    <t>3030</t>
  </si>
  <si>
    <t>Różne wydatki na rzecz osób fizycznych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</si>
  <si>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</si>
  <si>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</si>
  <si>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</si>
  <si>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</si>
  <si>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</si>
  <si>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</si>
  <si>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4410</t>
  </si>
  <si>
    <t>4420</t>
  </si>
  <si>
    <t>Podróże służbowe zagraniczne</t>
  </si>
  <si>
    <t>4740</t>
  </si>
  <si>
    <t>4750</t>
  </si>
  <si>
    <t>Zakup akcesoriów komputerowych, w tym programów i licencji</t>
  </si>
  <si>
    <t>75023</t>
  </si>
  <si>
    <t>Urzędy gmin (miast i  miast na prawach powiatu)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</si>
  <si>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</si>
  <si>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</si>
  <si>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</si>
  <si>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</si>
  <si>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</si>
  <si>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</si>
  <si>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</si>
  <si>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</si>
  <si>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</si>
  <si>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</si>
  <si>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4140</t>
  </si>
  <si>
    <t>Wpłaty na Państwowy Fundusz Rehabilitacji Osób Niepełnospr.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</si>
  <si>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</si>
  <si>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</si>
  <si>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</si>
  <si>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</si>
  <si>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</si>
  <si>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</si>
  <si>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</si>
  <si>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</si>
  <si>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</si>
  <si>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</si>
  <si>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</si>
  <si>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</si>
  <si>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</si>
  <si>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</si>
  <si>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4360</t>
  </si>
  <si>
    <t>Opłaty z tytułu zakupu usług telekomunik. telefonii komórkowej</t>
  </si>
  <si>
    <t>4370</t>
  </si>
  <si>
    <t>Opłaty z tytułu zakupu usług telekomunik. telefonii stacjonarnej</t>
  </si>
  <si>
    <t>4410</t>
  </si>
  <si>
    <t>4420</t>
  </si>
  <si>
    <t>Podróże służbowe zagraniczne</t>
  </si>
  <si>
    <t>4430</t>
  </si>
  <si>
    <t>Różne opłaty i składki</t>
  </si>
  <si>
    <t>4440</t>
  </si>
  <si>
    <t>Odpisy na zakładowy fundusz świadczeń socjalnych</t>
  </si>
  <si>
    <t>4580</t>
  </si>
  <si>
    <t>Pozostałe odsetki</t>
  </si>
  <si>
    <t>4610</t>
  </si>
  <si>
    <t>Koszty postępowania sądowego i prokuratorskiego</t>
  </si>
  <si>
    <t>4700</t>
  </si>
  <si>
    <t>Szkolenia pracowników nieb. członkami korpusu służby cywilnej</t>
  </si>
  <si>
    <t>4740</t>
  </si>
  <si>
    <t>4750</t>
  </si>
  <si>
    <t>Zakup akcesoriów komputerowych, w tym programów i licencji</t>
  </si>
  <si>
    <t>6060</t>
  </si>
  <si>
    <t>Wydatki na zakupy  inwestycyjne jednostek budżetowych</t>
  </si>
  <si>
    <t>75075</t>
  </si>
  <si>
    <t>Promocja jednostek samorządu terytorialnego</t>
  </si>
  <si>
    <t>3040</t>
  </si>
  <si>
    <t>4170</t>
  </si>
  <si>
    <t>Wynagrodzenia bezosobowe</t>
  </si>
  <si>
    <t>-</t>
  </si>
  <si>
    <t>4210</t>
  </si>
  <si>
    <t>Zakup materiałów i wyposażenia</t>
  </si>
  <si>
    <t>4300</t>
  </si>
  <si>
    <t>Zakup usług pozostałych</t>
  </si>
  <si>
    <t>75095</t>
  </si>
  <si>
    <t>Pozostała działalność</t>
  </si>
  <si>
    <t>4430</t>
  </si>
  <si>
    <t>Różne opłaty i składki</t>
  </si>
  <si>
    <t>751</t>
  </si>
  <si>
    <t>URZĘDY NACZELNYCH ORGANÓW WŁADZY PAŃSTWOWEJ, KONTROLI I OCHRONY PRAWA ORAZ SĄDOWNICTWA</t>
  </si>
  <si>
    <t>75101</t>
  </si>
  <si>
    <t>Urzędy nalczelnych organów władzy państwowej, kontroli                  i ochrony prawa</t>
  </si>
  <si>
    <t>4210</t>
  </si>
  <si>
    <t>Zakup materiałów i wyposażenia</t>
  </si>
  <si>
    <t>752</t>
  </si>
  <si>
    <t>OBRONA NARODOWA</t>
  </si>
  <si>
    <t>75212</t>
  </si>
  <si>
    <t>Pozostałe wydatki obronne</t>
  </si>
  <si>
    <t>4300</t>
  </si>
  <si>
    <t>Zakup usług pozostałych</t>
  </si>
  <si>
    <t>754</t>
  </si>
  <si>
    <t>BEZPIECZEŃSTWO PUBLICZNE I OCHRONA PRZECIWPOŻAROWA</t>
  </si>
  <si>
    <t>75405</t>
  </si>
  <si>
    <t>3000</t>
  </si>
  <si>
    <t>Wpłaty jednostek na fundusz celowy</t>
  </si>
  <si>
    <t>75414</t>
  </si>
  <si>
    <t>Obrona cywilna</t>
  </si>
  <si>
    <t>75495</t>
  </si>
  <si>
    <t>Pozostała działalność</t>
  </si>
  <si>
    <t>4210</t>
  </si>
  <si>
    <t>Zakup materiałów i wyposażenia</t>
  </si>
  <si>
    <t>4260</t>
  </si>
  <si>
    <t>Zakup energii</t>
  </si>
  <si>
    <t>4300</t>
  </si>
  <si>
    <t>Zakup usług pozostałych</t>
  </si>
  <si>
    <t>756</t>
  </si>
  <si>
    <t>DOCHODY OD OSÓB PRAWNYCH, OD OSÓB FIZYCZNYCH I OD INNYCH JEDNOSTEK NIEPOSIADAJĄCYCH OSOBOWOŚCI PRAWNEJ ORAZ WYDATKI ZWIĄZANE Z ICH POBOREM</t>
  </si>
  <si>
    <t>75647</t>
  </si>
  <si>
    <t xml:space="preserve">Pobór podatków, opłat i nieopodatkowanych należności budżetowych </t>
  </si>
  <si>
    <t>4100</t>
  </si>
  <si>
    <t>Wynagrodzenia agencyjno-prowizyjne</t>
  </si>
  <si>
    <t>4610</t>
  </si>
  <si>
    <t>Koszty postępowania sądowego i prokuratorskiego</t>
  </si>
  <si>
    <t>757</t>
  </si>
  <si>
    <t>OBSŁUGA DŁUGU PUBLICZNEGO</t>
  </si>
  <si>
    <t>75702</t>
  </si>
  <si>
    <t>Obsługa papierów wartościowych, kredytów i pożyczek j.s.t</t>
  </si>
  <si>
    <t>4300</t>
  </si>
  <si>
    <t>Zakup usług pozostałych</t>
  </si>
  <si>
    <t>8070</t>
  </si>
  <si>
    <t>Odsetki i dyskonto od krajowych skarbowych papierów wartościowych oraz krajowych pożyczek i kredytów</t>
  </si>
  <si>
    <t>75704</t>
  </si>
  <si>
    <t>8020</t>
  </si>
  <si>
    <t>801</t>
  </si>
  <si>
    <t>OŚWIATA I WYCHOWANIE</t>
  </si>
  <si>
    <t>80101</t>
  </si>
  <si>
    <t>Szkoły podstawowe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</si>
  <si>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</si>
  <si>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</si>
  <si>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</si>
  <si>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</si>
  <si>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</si>
  <si>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</si>
  <si>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</si>
  <si>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</si>
  <si>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</si>
  <si>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</si>
  <si>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</si>
  <si>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</si>
  <si>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</si>
  <si>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</si>
  <si>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</si>
  <si>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</si>
  <si>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</si>
  <si>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</si>
  <si>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</si>
  <si>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</si>
  <si>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</si>
  <si>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</si>
  <si>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</si>
  <si>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</si>
  <si>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</si>
  <si>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</si>
  <si>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4370</t>
  </si>
  <si>
    <t>Opłaty z tytułu zakupu usług telekomunik. telefonii stacjonarnej</t>
  </si>
  <si>
    <t>4390</t>
  </si>
  <si>
    <t>Zakup usług obejmujących wykonanie ekspertyz, analiz,opinii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</si>
  <si>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</si>
  <si>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</si>
  <si>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</si>
  <si>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</si>
  <si>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</si>
  <si>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</si>
  <si>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4580</t>
  </si>
  <si>
    <t>Pozostałe odsetki</t>
  </si>
  <si>
    <t>4700</t>
  </si>
  <si>
    <t>Szkolenia pracowników nieb. członkami korpusu służby cywilnej</t>
  </si>
  <si>
    <t>4740</t>
  </si>
  <si>
    <t>4750</t>
  </si>
  <si>
    <t>Zakup akcesoriów komputerowych, w tym programów i licencji</t>
  </si>
  <si>
    <t>6050</t>
  </si>
  <si>
    <t>Wydatki  inwestycyjne jednostek budżetowych</t>
  </si>
  <si>
    <t>6059</t>
  </si>
  <si>
    <t>Wydatki  inwestycyjne jednostek budżetowych</t>
  </si>
  <si>
    <t>80103</t>
  </si>
  <si>
    <t>Oddziały przedszkolne w szkołach podstawowych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</si>
  <si>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</si>
  <si>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</si>
  <si>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</si>
  <si>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</si>
  <si>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</si>
  <si>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</si>
  <si>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</si>
  <si>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</si>
  <si>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4280</t>
  </si>
  <si>
    <t>Zakup usług zdrowotnych</t>
  </si>
  <si>
    <t>4440</t>
  </si>
  <si>
    <t>Odpisy na zakładowy fundusz świadczeń socjalnych</t>
  </si>
  <si>
    <t>80104</t>
  </si>
  <si>
    <t>Przedszkola</t>
  </si>
  <si>
    <t>2580</t>
  </si>
  <si>
    <t>80110</t>
  </si>
  <si>
    <t>Gimnazja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</si>
  <si>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</si>
  <si>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</si>
  <si>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</si>
  <si>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</si>
  <si>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</si>
  <si>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</si>
  <si>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</si>
  <si>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</si>
  <si>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</si>
  <si>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</si>
  <si>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</si>
  <si>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</si>
  <si>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</si>
  <si>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</si>
  <si>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</si>
  <si>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</si>
  <si>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</si>
  <si>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</si>
  <si>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</si>
  <si>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</si>
  <si>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</si>
  <si>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</si>
  <si>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</si>
  <si>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</si>
  <si>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4370</t>
  </si>
  <si>
    <t>Opłaty z tytułu zakupu usług telekomunik. telefonii stacjonarnej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</si>
  <si>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</si>
  <si>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</si>
  <si>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</si>
  <si>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</si>
  <si>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</si>
  <si>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</si>
  <si>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4580</t>
  </si>
  <si>
    <t>Pozostałe odsetki</t>
  </si>
  <si>
    <t>4700</t>
  </si>
  <si>
    <t>Szkolenia pracowników nieb. członkami korpusu służby cywilnej</t>
  </si>
  <si>
    <t>4740</t>
  </si>
  <si>
    <t>4750</t>
  </si>
  <si>
    <t>Zakup akcesoriów komputerowych, w tym programów i licencji</t>
  </si>
  <si>
    <t>6050</t>
  </si>
  <si>
    <t>Wydatki  inwestycyjne jednostek budżetowych</t>
  </si>
  <si>
    <t>80113</t>
  </si>
  <si>
    <t>Dowożenie uczniów do szkół</t>
  </si>
  <si>
    <t>4300</t>
  </si>
  <si>
    <t>Zakup usług pozostałych</t>
  </si>
  <si>
    <t>80146</t>
  </si>
  <si>
    <t>Dokształacanie i doskonalenie nauczycieli</t>
  </si>
  <si>
    <t>4170</t>
  </si>
  <si>
    <t>Wynagrodzenia bezosobowe</t>
  </si>
  <si>
    <t>4300</t>
  </si>
  <si>
    <t>Zakup usług pozostałych</t>
  </si>
  <si>
    <t>4700</t>
  </si>
  <si>
    <t>Szkolenia pracowników nieb. członkami korpusu służby cywilnej</t>
  </si>
  <si>
    <t>80195</t>
  </si>
  <si>
    <t>Pozostała działalność</t>
  </si>
  <si>
    <t>4170</t>
  </si>
  <si>
    <t>Wynagrodzenia bezosobowe</t>
  </si>
  <si>
    <t>4300</t>
  </si>
  <si>
    <t>Zakup usług pozostałych</t>
  </si>
  <si>
    <t>4440</t>
  </si>
  <si>
    <t>Odpisy na zakładowy fundusz świadczeń socjalnych</t>
  </si>
  <si>
    <t>851</t>
  </si>
  <si>
    <t>OCHRONA ZDROWIA</t>
  </si>
  <si>
    <t>85153</t>
  </si>
  <si>
    <t>Zwalczanie narkomanii</t>
  </si>
  <si>
    <t>2480</t>
  </si>
  <si>
    <t>Dotacja podmiotowa z budżetu dla samorządowej instyt.kultury</t>
  </si>
  <si>
    <t>85154</t>
  </si>
  <si>
    <t>Przeciwdziałanie alkoholizmowi</t>
  </si>
  <si>
    <t>2480</t>
  </si>
  <si>
    <t>Dotacja podmiotowa z budżetu dla samorządowej instyt.kultury</t>
  </si>
  <si>
    <t>4170</t>
  </si>
  <si>
    <t>Wynagrodzenia bezosobowe</t>
  </si>
  <si>
    <t>4300</t>
  </si>
  <si>
    <t>Zakup usług pozostałych</t>
  </si>
  <si>
    <t>852</t>
  </si>
  <si>
    <t>POMOC SPOŁECZNA</t>
  </si>
  <si>
    <t>85202</t>
  </si>
  <si>
    <t>4330</t>
  </si>
  <si>
    <t>85212</t>
  </si>
  <si>
    <t>Świadczenia rodzinne, zaliczka alimentacyjna oraz składki na ubezpieczenie emerytalne i rentowe z ubezpieczenia społecznego</t>
  </si>
  <si>
    <t>3110</t>
  </si>
  <si>
    <t>Świadczenia społeczne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</si>
  <si>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</si>
  <si>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</si>
  <si>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</si>
  <si>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</si>
  <si>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</si>
  <si>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</si>
  <si>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</si>
  <si>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</si>
  <si>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</si>
  <si>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</si>
  <si>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</si>
  <si>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</si>
  <si>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4410</t>
  </si>
  <si>
    <t>Podróże służbowe krajowe</t>
  </si>
  <si>
    <t>85213</t>
  </si>
  <si>
    <t>Składki na ubezpieczenie zdrowotne opłacane za osoby pobierające niektóre świadczenia z pomocy społecznej oraz niektóre świadczenia rodzinne</t>
  </si>
  <si>
    <t>4130</t>
  </si>
  <si>
    <t xml:space="preserve">Składki na ubezpieczenie zdrowotne </t>
  </si>
  <si>
    <t>85214</t>
  </si>
  <si>
    <t>Zasiłki i pomoc w naturze oraz składki na ubezpieczenie emerytalne i rentowe</t>
  </si>
  <si>
    <t>85215</t>
  </si>
  <si>
    <t>Dodatki mieszkaniowe</t>
  </si>
  <si>
    <t>3110</t>
  </si>
  <si>
    <t>Świadczenia społeczne</t>
  </si>
  <si>
    <t>85219</t>
  </si>
  <si>
    <t>Ośrodki pomocy społecznej</t>
  </si>
  <si>
    <t>3020</t>
  </si>
  <si>
    <t>Wydatki osobowe niezaliczane do wynagrodzeń</t>
  </si>
  <si>
    <t>Wynagrodzenia osobowe pracowników</t>
  </si>
  <si>
    <t>4040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</si>
  <si>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</si>
  <si>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</si>
  <si>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</si>
  <si>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</si>
  <si>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</si>
  <si>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4270</t>
  </si>
  <si>
    <t>Zakup usług remontowych</t>
  </si>
  <si>
    <t>4280</t>
  </si>
  <si>
    <t>Zakup usług zdrowotnych</t>
  </si>
  <si>
    <t>Zakup usług pozostałych</t>
  </si>
  <si>
    <t>4350</t>
  </si>
  <si>
    <t>Zakup usług dostepu do sieci internet</t>
  </si>
  <si>
    <t>4370</t>
  </si>
  <si>
    <t>Opłaty z tytułu zakupu usług telekomunik. telefonii stacjonarnej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</si>
  <si>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</si>
  <si>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</si>
  <si>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</si>
  <si>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</si>
  <si>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</si>
  <si>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</si>
  <si>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4700</t>
  </si>
  <si>
    <t>Szkolenia pracowników nieb. członkami korpusu służby cywilnej</t>
  </si>
  <si>
    <t>4740</t>
  </si>
  <si>
    <t>4750</t>
  </si>
  <si>
    <t>Zakup akcesoriów komputerowych, w tym programów i licencji</t>
  </si>
  <si>
    <t>85295</t>
  </si>
  <si>
    <t>Pozostała działalność</t>
  </si>
  <si>
    <t>854</t>
  </si>
  <si>
    <t>EDUKACYJNA OPIEKA WYCHOWAWCZA</t>
  </si>
  <si>
    <t>85401</t>
  </si>
  <si>
    <t>Świetlice szkolne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</si>
  <si>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</si>
  <si>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</si>
  <si>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</si>
  <si>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</si>
  <si>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</si>
  <si>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</si>
  <si>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</si>
  <si>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</si>
  <si>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</si>
  <si>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</si>
  <si>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4740</t>
  </si>
  <si>
    <t>85415</t>
  </si>
  <si>
    <t>Pomoc materialna dla uczniów</t>
  </si>
  <si>
    <t>3240</t>
  </si>
  <si>
    <t xml:space="preserve">Stypendia dla uczniów </t>
  </si>
  <si>
    <t>900</t>
  </si>
  <si>
    <t>GOSPODARKA KOMUNALNA I OCHRONA ŚRODOWISKA</t>
  </si>
  <si>
    <t>90001</t>
  </si>
  <si>
    <t>Gospodarka ściekowa i ochrona wód</t>
  </si>
  <si>
    <t>4270</t>
  </si>
  <si>
    <t>Zakup usług remontowych</t>
  </si>
  <si>
    <t>4300</t>
  </si>
  <si>
    <t>Zakup usług pozostałych</t>
  </si>
  <si>
    <t>6050</t>
  </si>
  <si>
    <t>Wydatki  inwestycyjne jednostek budżetowych</t>
  </si>
  <si>
    <t>90002</t>
  </si>
  <si>
    <t>Gospodarka odpadami</t>
  </si>
  <si>
    <t>4300</t>
  </si>
  <si>
    <t>Zakup usług pozostałych</t>
  </si>
  <si>
    <t>90003</t>
  </si>
  <si>
    <t>Oczyszczanie miast i wsi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</si>
  <si>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</si>
  <si>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</si>
  <si>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</si>
  <si>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</si>
  <si>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</si>
  <si>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</si>
  <si>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</si>
  <si>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</si>
  <si>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</si>
  <si>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</si>
  <si>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</si>
  <si>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</si>
  <si>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90004</t>
  </si>
  <si>
    <t>Utrzymanie zieleni w miastach i gminach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</si>
  <si>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</si>
  <si>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</si>
  <si>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</si>
  <si>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</si>
  <si>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</si>
  <si>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</si>
  <si>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</si>
  <si>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</si>
  <si>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</si>
  <si>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</si>
  <si>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</si>
  <si>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</si>
  <si>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90015</t>
  </si>
  <si>
    <t>Oświetlenie ulic, placów i dróg</t>
  </si>
  <si>
    <t>4260</t>
  </si>
  <si>
    <t>Zakup energii</t>
  </si>
  <si>
    <t>4270</t>
  </si>
  <si>
    <t>Zakup usług remontowych</t>
  </si>
  <si>
    <t>4300</t>
  </si>
  <si>
    <t>Zakup usług pozostałych</t>
  </si>
  <si>
    <t>6059</t>
  </si>
  <si>
    <t>Wydatki   inwestycyjne jednostek budżetowych</t>
  </si>
  <si>
    <t>90095</t>
  </si>
  <si>
    <t>Pozostała działalność</t>
  </si>
  <si>
    <t>4170</t>
  </si>
  <si>
    <t>Wynagrodzenia bezosobowe</t>
  </si>
  <si>
    <t>4260</t>
  </si>
  <si>
    <t>Zakup energii</t>
  </si>
  <si>
    <t>4300</t>
  </si>
  <si>
    <t>Zakup usług pozostałych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</si>
  <si>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</si>
  <si>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</si>
  <si>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</si>
  <si>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</si>
  <si>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</si>
  <si>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instyt.kultury</t>
  </si>
  <si>
    <t>92116</t>
  </si>
  <si>
    <t>Bibloteki</t>
  </si>
  <si>
    <t>2480</t>
  </si>
  <si>
    <t>Dotacja podmiotowa z budżetu dla samorządowej instyt.kultury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</si>
  <si>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</si>
  <si>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</si>
  <si>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</si>
  <si>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</si>
  <si>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4270</t>
  </si>
  <si>
    <t>926</t>
  </si>
  <si>
    <t>KULTURA FIZYCZNA I SPORT</t>
  </si>
  <si>
    <t>92601</t>
  </si>
  <si>
    <t>Obiekty sportowe</t>
  </si>
  <si>
    <t>Wydatki inwestycyjne jednostek budżetowych</t>
  </si>
  <si>
    <t>Wydatki inwestycyjne jednostek budżetowych</t>
  </si>
  <si>
    <t>92695</t>
  </si>
  <si>
    <t>Pozostała działalność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</si>
  <si>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</si>
  <si>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</si>
  <si>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</si>
  <si>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</si>
  <si>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</si>
  <si>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</si>
  <si>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4300</t>
  </si>
  <si>
    <t>Zakup usług pozostałych</t>
  </si>
  <si>
    <t>RAZEM</t>
  </si>
  <si>
    <t xml:space="preserve">Sporzadziła: M.Wróbel </t>
  </si>
  <si>
    <r>
      <rPr>
        <b/>
        <sz val="18"/>
        <rFont val="Times New Roman"/>
        <family val="0"/>
      </rPr>
      <t xml:space="preserve">   </t>
    </r>
    <r>
      <rPr>
        <b/>
        <sz val="22"/>
        <rFont val="Times New Roman"/>
        <family val="0"/>
      </rPr>
      <t xml:space="preserve"> Wykonanie planu wydatków  Gminy Jedlina-Zdrój za rok 2008</t>
    </r>
    <r>
      <rPr>
        <b/>
        <sz val="18"/>
        <rFont val="Times New Roman"/>
        <family val="0"/>
      </rPr>
      <t xml:space="preserve"> </t>
    </r>
  </si>
  <si>
    <t>Wykonanie za rok            2007</t>
  </si>
  <si>
    <t>Wykonanie za rok 2008</t>
  </si>
  <si>
    <t>Zakup materiałów papierniczych do sprzętu drukarskiego                         i urządzeń kserograficznych</t>
  </si>
  <si>
    <t>Zakup materiałów papierniczych do sprzętu drukarskiego                        i urządzeń kserograficznych</t>
  </si>
  <si>
    <t>Wydatki  na zakupy inwestycyjne jednostek budżetowych</t>
  </si>
  <si>
    <t>6069</t>
  </si>
  <si>
    <t>Nagrody o charakterze szczególnym nie zaliczane do wynagrodzeń</t>
  </si>
  <si>
    <t>8110</t>
  </si>
  <si>
    <t>Odsetki od samorządowych papierów wartościowych</t>
  </si>
  <si>
    <t>Rozliczenia z tytułu poręczeń i gwarancji udzielonych przez Skarb Państwa lub jednostkę samorządu terytorialnego</t>
  </si>
  <si>
    <t>Wypłaty z tytułu gwarancji i poręczeń</t>
  </si>
  <si>
    <t>4570</t>
  </si>
  <si>
    <t>Odsetki od nieterminowych wpłat z tytułu pozostałych podatków               i opłat</t>
  </si>
  <si>
    <t>Zakup materiałów papierniczych do sprzętu drukarskiego                               i urządzeń kserograficznych</t>
  </si>
  <si>
    <t>Dotacja podmiotowa z budżetu dla jednostek niezaliczanych                do sektora finansów publicznych</t>
  </si>
  <si>
    <t>Zakup materiałów papierniczych do sprzętu drukarskiego                       i urządzeń kserograficznych</t>
  </si>
  <si>
    <t>Zakup usług przez jednostki samorządu terytorialnego od innych jednostek samorządu terytorialnego</t>
  </si>
  <si>
    <t>Domy pomocy społecznej</t>
  </si>
  <si>
    <t>3119</t>
  </si>
  <si>
    <t>4018</t>
  </si>
  <si>
    <t>4019</t>
  </si>
  <si>
    <t>4118</t>
  </si>
  <si>
    <t>4119</t>
  </si>
  <si>
    <t>4128</t>
  </si>
  <si>
    <t>4129</t>
  </si>
  <si>
    <t>4219</t>
  </si>
  <si>
    <t>4218</t>
  </si>
  <si>
    <t>4268</t>
  </si>
  <si>
    <t>4269</t>
  </si>
  <si>
    <t>4308</t>
  </si>
  <si>
    <t>4309</t>
  </si>
  <si>
    <t>Zakup materiałów papierniczych do sprzętu drukarskiego                      i urządzeń kserograficznych</t>
  </si>
  <si>
    <t>3260</t>
  </si>
  <si>
    <t xml:space="preserve">Inne formy pomocy dla uczniów </t>
  </si>
  <si>
    <t>90078</t>
  </si>
  <si>
    <t>=</t>
  </si>
  <si>
    <t>01095</t>
  </si>
  <si>
    <t>60078</t>
  </si>
  <si>
    <t>75108</t>
  </si>
  <si>
    <t>Wybory do Sejmu i Senatu</t>
  </si>
  <si>
    <t>Komendy powiatowe Policji</t>
  </si>
  <si>
    <t>Cmentarze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</si>
</sst>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_-* #,##0.00\,_z_ł_-;\-* #,##0.00\,_z_ł_-;_-* \-??\ _z_ł_-;_-@_-"/>
  </numFmts>
  <fonts count="8">
    <font>
      <sz val="10"/>
      <name val="Arial"/>
      <family val="0"/>
    </font>
    <font>
      <b/>
      <sz val="18"/>
      <name val="Times New Roman"/>
      <family val="0"/>
    </font>
    <font>
      <b/>
      <sz val="2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0" fontId="5" fillId="0" borderId="1" xfId="17" applyNumberFormat="1" applyFont="1" applyFill="1" applyBorder="1" applyAlignment="1" applyProtection="1">
      <alignment horizontal="center" vertical="center"/>
      <protection/>
    </xf>
    <xf numFmtId="10" fontId="5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0" fontId="5" fillId="0" borderId="2" xfId="17" applyNumberFormat="1" applyFont="1" applyFill="1" applyBorder="1" applyAlignment="1" applyProtection="1">
      <alignment horizontal="center" vertical="center"/>
      <protection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center"/>
    </xf>
    <xf numFmtId="10" fontId="3" fillId="0" borderId="2" xfId="17" applyNumberFormat="1" applyFont="1" applyFill="1" applyBorder="1" applyAlignment="1" applyProtection="1">
      <alignment horizontal="center" vertical="center"/>
      <protection/>
    </xf>
    <xf numFmtId="10" fontId="3" fillId="0" borderId="1" xfId="17" applyNumberFormat="1" applyFont="1" applyFill="1" applyBorder="1" applyAlignment="1" applyProtection="1">
      <alignment horizontal="center" vertical="center"/>
      <protection/>
    </xf>
    <xf numFmtId="10" fontId="3" fillId="2" borderId="2" xfId="17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17" applyNumberFormat="1" applyFont="1" applyFill="1" applyBorder="1" applyAlignment="1" applyProtection="1">
      <alignment horizontal="center" vertical="center"/>
      <protection/>
    </xf>
    <xf numFmtId="165" fontId="3" fillId="0" borderId="1" xfId="17" applyNumberFormat="1" applyFont="1" applyFill="1" applyBorder="1" applyAlignment="1" applyProtection="1">
      <alignment horizontal="center" vertical="center"/>
      <protection/>
    </xf>
    <xf numFmtId="49" fontId="5" fillId="0" borderId="1" xfId="17" applyNumberFormat="1" applyFont="1" applyFill="1" applyBorder="1" applyAlignment="1" applyProtection="1">
      <alignment horizontal="center" vertical="center"/>
      <protection/>
    </xf>
    <xf numFmtId="165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/>
    </xf>
    <xf numFmtId="10" fontId="6" fillId="0" borderId="2" xfId="17" applyNumberFormat="1" applyFont="1" applyFill="1" applyBorder="1" applyAlignment="1" applyProtection="1">
      <alignment horizontal="center" vertical="center"/>
      <protection/>
    </xf>
    <xf numFmtId="10" fontId="3" fillId="0" borderId="3" xfId="1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10" fontId="5" fillId="0" borderId="2" xfId="0" applyNumberFormat="1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10" fontId="3" fillId="3" borderId="1" xfId="17" applyNumberFormat="1" applyFont="1" applyFill="1" applyBorder="1" applyAlignment="1" applyProtection="1">
      <alignment horizontal="center" vertical="center"/>
      <protection/>
    </xf>
    <xf numFmtId="9" fontId="5" fillId="0" borderId="1" xfId="17" applyFont="1" applyFill="1" applyBorder="1" applyAlignment="1" applyProtection="1">
      <alignment horizontal="center" vertical="center"/>
      <protection/>
    </xf>
    <xf numFmtId="49" fontId="5" fillId="0" borderId="2" xfId="17" applyNumberFormat="1" applyFont="1" applyFill="1" applyBorder="1" applyAlignment="1" applyProtection="1">
      <alignment horizontal="center" vertical="center"/>
      <protection/>
    </xf>
    <xf numFmtId="12" fontId="5" fillId="0" borderId="2" xfId="17" applyNumberFormat="1" applyFont="1" applyFill="1" applyBorder="1" applyAlignment="1" applyProtection="1">
      <alignment horizontal="center" vertical="center"/>
      <protection/>
    </xf>
    <xf numFmtId="0" fontId="7" fillId="0" borderId="4" xfId="0" applyFont="1" applyBorder="1" applyAlignment="1">
      <alignment/>
    </xf>
    <xf numFmtId="4" fontId="3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10" fontId="7" fillId="0" borderId="5" xfId="17" applyNumberFormat="1" applyFont="1" applyFill="1" applyBorder="1" applyAlignment="1" applyProtection="1">
      <alignment horizontal="center" vertical="center"/>
      <protection/>
    </xf>
    <xf numFmtId="49" fontId="6" fillId="0" borderId="2" xfId="17" applyNumberFormat="1" applyFont="1" applyFill="1" applyBorder="1" applyAlignment="1" applyProtection="1">
      <alignment horizontal="center" vertical="center"/>
      <protection/>
    </xf>
    <xf numFmtId="10" fontId="5" fillId="0" borderId="3" xfId="17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49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center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justify" vertical="center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justify" vertical="center"/>
    </xf>
    <xf numFmtId="0" fontId="4" fillId="0" borderId="7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justify" vertical="center"/>
    </xf>
    <xf numFmtId="4" fontId="3" fillId="0" borderId="1" xfId="0" applyNumberFormat="1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49" fontId="3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left" vertical="top"/>
    </xf>
    <xf numFmtId="49" fontId="7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410"/>
  <sheetViews>
    <sheetView tabSelected="1" zoomScale="120" zoomScaleNormal="120" workbookViewId="0" topLeftCell="C380">
      <selection activeCell="E221" sqref="E221:G221"/>
    </sheetView>
  </sheetViews>
  <sheetFormatPr defaultColWidth="9.140625" defaultRowHeight="12.75"/>
  <cols>
    <col min="1" max="1" width="5.140625" style="1" customWidth="1"/>
    <col min="2" max="2" width="4.8515625" style="1" customWidth="1"/>
    <col min="3" max="3" width="6.421875" style="1" customWidth="1"/>
    <col min="4" max="4" width="8.140625" style="1" customWidth="1"/>
    <col min="5" max="6" width="9.00390625" style="1" customWidth="1"/>
    <col min="7" max="7" width="32.28125" style="1" customWidth="1"/>
    <col min="8" max="8" width="0" style="1" hidden="1" customWidth="1"/>
    <col min="9" max="9" width="14.57421875" style="1" customWidth="1"/>
    <col min="10" max="10" width="14.7109375" style="1" customWidth="1"/>
    <col min="11" max="11" width="14.28125" style="1" customWidth="1"/>
    <col min="12" max="12" width="9.28125" style="1" customWidth="1"/>
    <col min="13" max="13" width="9.7109375" style="1" customWidth="1"/>
    <col min="14" max="14" width="0" style="1" hidden="1" customWidth="1"/>
    <col min="15" max="16384" width="9.00390625" style="1" customWidth="1"/>
  </cols>
  <sheetData>
    <row r="1" ht="9" customHeight="1"/>
    <row r="2" ht="12.75" customHeight="1" hidden="1"/>
    <row r="3" ht="12.75" hidden="1"/>
    <row r="4" ht="12.75" hidden="1"/>
    <row r="5" spans="2:14" ht="4.5" customHeight="1">
      <c r="B5" s="50" t="s">
        <v>597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 ht="12.75" customHeight="1" hidden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2:14" ht="12.75" customHeight="1" hidden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2:14" ht="12.75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2:14" ht="12.75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2:14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ht="12.75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2:15" ht="46.5" customHeight="1">
      <c r="B12" s="51" t="s">
        <v>0</v>
      </c>
      <c r="C12" s="51"/>
      <c r="D12" s="51"/>
      <c r="E12" s="51" t="s">
        <v>1</v>
      </c>
      <c r="F12" s="51"/>
      <c r="G12" s="51"/>
      <c r="H12" s="3"/>
      <c r="I12" s="52" t="s">
        <v>598</v>
      </c>
      <c r="J12" s="54" t="s">
        <v>2</v>
      </c>
      <c r="K12" s="52" t="s">
        <v>599</v>
      </c>
      <c r="L12" s="55" t="s">
        <v>3</v>
      </c>
      <c r="M12" s="54" t="s">
        <v>4</v>
      </c>
      <c r="N12" s="4"/>
      <c r="O12" s="5"/>
    </row>
    <row r="13" spans="2:15" ht="12.75">
      <c r="B13" s="2" t="s">
        <v>5</v>
      </c>
      <c r="C13" s="2" t="s">
        <v>6</v>
      </c>
      <c r="D13" s="6" t="s">
        <v>7</v>
      </c>
      <c r="E13" s="51"/>
      <c r="F13" s="51"/>
      <c r="G13" s="51"/>
      <c r="H13" s="3"/>
      <c r="I13" s="53"/>
      <c r="J13" s="54"/>
      <c r="K13" s="53"/>
      <c r="L13" s="55"/>
      <c r="M13" s="54"/>
      <c r="N13" s="6"/>
      <c r="O13" s="5"/>
    </row>
    <row r="14" spans="2:13" ht="12.75">
      <c r="B14" s="7">
        <v>1</v>
      </c>
      <c r="C14" s="7">
        <v>2</v>
      </c>
      <c r="D14" s="7">
        <v>3</v>
      </c>
      <c r="E14" s="56">
        <v>4</v>
      </c>
      <c r="F14" s="56"/>
      <c r="G14" s="56"/>
      <c r="H14" s="7"/>
      <c r="I14" s="8">
        <v>5</v>
      </c>
      <c r="J14" s="8">
        <v>6</v>
      </c>
      <c r="K14" s="8">
        <v>7</v>
      </c>
      <c r="L14" s="9">
        <v>8</v>
      </c>
      <c r="M14" s="9">
        <v>9</v>
      </c>
    </row>
    <row r="15" spans="2:13" ht="12.75">
      <c r="B15" s="57" t="s">
        <v>8</v>
      </c>
      <c r="C15" s="57"/>
      <c r="D15" s="57"/>
      <c r="E15" s="58" t="s">
        <v>9</v>
      </c>
      <c r="F15" s="58"/>
      <c r="G15" s="58"/>
      <c r="H15" s="4"/>
      <c r="I15" s="10">
        <f>SUM(I18,I16)</f>
        <v>177.98</v>
      </c>
      <c r="J15" s="10">
        <f>SUM(J18,J16)</f>
        <v>130</v>
      </c>
      <c r="K15" s="10">
        <f>SUM(K18,K16)</f>
        <v>113.22</v>
      </c>
      <c r="L15" s="36">
        <f aca="true" t="shared" si="0" ref="L15:L35">K15/J15</f>
        <v>0.8709230769230769</v>
      </c>
      <c r="M15" s="35">
        <f>K15/K406</f>
        <v>7.752338266505692E-06</v>
      </c>
    </row>
    <row r="16" spans="2:13" ht="12.75">
      <c r="B16" s="48" t="s">
        <v>10</v>
      </c>
      <c r="C16" s="48"/>
      <c r="D16" s="48"/>
      <c r="E16" s="49" t="s">
        <v>11</v>
      </c>
      <c r="F16" s="49"/>
      <c r="G16" s="49"/>
      <c r="H16" s="7"/>
      <c r="I16" s="11">
        <f>SUM(I17)</f>
        <v>80.08</v>
      </c>
      <c r="J16" s="11">
        <f>SUM(J17)</f>
        <v>130</v>
      </c>
      <c r="K16" s="11">
        <f>SUM(K17)</f>
        <v>113.22</v>
      </c>
      <c r="L16" s="12">
        <f t="shared" si="0"/>
        <v>0.8709230769230769</v>
      </c>
      <c r="M16" s="13">
        <f>K16/K406</f>
        <v>7.752338266505692E-06</v>
      </c>
    </row>
    <row r="17" spans="2:13" ht="24" customHeight="1">
      <c r="B17" s="46" t="s">
        <v>12</v>
      </c>
      <c r="C17" s="46"/>
      <c r="D17" s="46"/>
      <c r="E17" s="66" t="s">
        <v>13</v>
      </c>
      <c r="F17" s="66"/>
      <c r="G17" s="66"/>
      <c r="H17" s="14"/>
      <c r="I17" s="11">
        <v>80.08</v>
      </c>
      <c r="J17" s="11">
        <v>130</v>
      </c>
      <c r="K17" s="11">
        <v>113.22</v>
      </c>
      <c r="L17" s="12">
        <f>K17/J17</f>
        <v>0.8709230769230769</v>
      </c>
      <c r="M17" s="13">
        <f>K17/K406</f>
        <v>7.752338266505692E-06</v>
      </c>
    </row>
    <row r="18" spans="2:13" ht="12.75">
      <c r="B18" s="48" t="s">
        <v>634</v>
      </c>
      <c r="C18" s="48"/>
      <c r="D18" s="48"/>
      <c r="E18" s="49" t="s">
        <v>26</v>
      </c>
      <c r="F18" s="49"/>
      <c r="G18" s="49"/>
      <c r="H18" s="7"/>
      <c r="I18" s="11">
        <f>SUM(I19:I20)</f>
        <v>97.89999999999999</v>
      </c>
      <c r="J18" s="11">
        <f>SUM(J19:J20)</f>
        <v>0</v>
      </c>
      <c r="K18" s="11">
        <f>SUM(K19:K20)</f>
        <v>0</v>
      </c>
      <c r="L18" s="12" t="s">
        <v>14</v>
      </c>
      <c r="M18" s="13">
        <v>0</v>
      </c>
    </row>
    <row r="19" spans="2:13" ht="12.75">
      <c r="B19" s="59" t="s">
        <v>53</v>
      </c>
      <c r="C19" s="60"/>
      <c r="D19" s="61"/>
      <c r="E19" s="82" t="s">
        <v>54</v>
      </c>
      <c r="F19" s="83"/>
      <c r="G19" s="84"/>
      <c r="H19" s="7"/>
      <c r="I19" s="11">
        <v>95.99</v>
      </c>
      <c r="J19" s="11">
        <v>0</v>
      </c>
      <c r="K19" s="11">
        <v>0</v>
      </c>
      <c r="L19" s="27" t="s">
        <v>14</v>
      </c>
      <c r="M19" s="13">
        <v>0</v>
      </c>
    </row>
    <row r="20" spans="2:13" ht="25.5" customHeight="1">
      <c r="B20" s="59" t="s">
        <v>163</v>
      </c>
      <c r="C20" s="60"/>
      <c r="D20" s="61"/>
      <c r="E20" s="62" t="s">
        <v>600</v>
      </c>
      <c r="F20" s="63"/>
      <c r="G20" s="64"/>
      <c r="H20" s="14"/>
      <c r="I20" s="11">
        <v>1.91</v>
      </c>
      <c r="J20" s="11">
        <v>0</v>
      </c>
      <c r="K20" s="11">
        <v>0</v>
      </c>
      <c r="L20" s="27" t="s">
        <v>14</v>
      </c>
      <c r="M20" s="34">
        <f>K20/K406</f>
        <v>0</v>
      </c>
    </row>
    <row r="21" spans="2:13" ht="13.5" customHeight="1">
      <c r="B21" s="57" t="s">
        <v>15</v>
      </c>
      <c r="C21" s="57"/>
      <c r="D21" s="57"/>
      <c r="E21" s="58" t="s">
        <v>16</v>
      </c>
      <c r="F21" s="58"/>
      <c r="G21" s="58"/>
      <c r="H21" s="4"/>
      <c r="I21" s="15">
        <f>SUM(I22)</f>
        <v>3732.64</v>
      </c>
      <c r="J21" s="15">
        <f>SUM(J22)</f>
        <v>7000</v>
      </c>
      <c r="K21" s="15">
        <f>SUM(K22)</f>
        <v>5447.59</v>
      </c>
      <c r="L21" s="23">
        <f t="shared" si="0"/>
        <v>0.7782271428571429</v>
      </c>
      <c r="M21" s="35">
        <f>K21/K406</f>
        <v>0.00037300441986604614</v>
      </c>
    </row>
    <row r="22" spans="2:13" ht="13.5" customHeight="1">
      <c r="B22" s="48" t="s">
        <v>17</v>
      </c>
      <c r="C22" s="48"/>
      <c r="D22" s="48"/>
      <c r="E22" s="49" t="s">
        <v>18</v>
      </c>
      <c r="F22" s="49"/>
      <c r="G22" s="49"/>
      <c r="H22" s="7"/>
      <c r="I22" s="16">
        <f>SUM(I23:I24)</f>
        <v>3732.64</v>
      </c>
      <c r="J22" s="16">
        <f>SUM(J23:J24)</f>
        <v>7000</v>
      </c>
      <c r="K22" s="16">
        <f>SUM(K23:K24)</f>
        <v>5447.59</v>
      </c>
      <c r="L22" s="17">
        <f t="shared" si="0"/>
        <v>0.7782271428571429</v>
      </c>
      <c r="M22" s="17">
        <f>K22/K406</f>
        <v>0.00037300441986604614</v>
      </c>
    </row>
    <row r="23" spans="2:13" ht="13.5" customHeight="1">
      <c r="B23" s="46" t="s">
        <v>19</v>
      </c>
      <c r="C23" s="46"/>
      <c r="D23" s="46"/>
      <c r="E23" s="47" t="s">
        <v>20</v>
      </c>
      <c r="F23" s="47"/>
      <c r="G23" s="47"/>
      <c r="H23" s="14"/>
      <c r="I23" s="16">
        <v>3732.64</v>
      </c>
      <c r="J23" s="16">
        <v>5000</v>
      </c>
      <c r="K23" s="16">
        <v>4748.49</v>
      </c>
      <c r="L23" s="12">
        <f t="shared" si="0"/>
        <v>0.9496979999999999</v>
      </c>
      <c r="M23" s="17">
        <f>K23/K406</f>
        <v>0.0003251360248641548</v>
      </c>
    </row>
    <row r="24" spans="2:13" ht="13.5" customHeight="1">
      <c r="B24" s="46" t="s">
        <v>21</v>
      </c>
      <c r="C24" s="46"/>
      <c r="D24" s="46"/>
      <c r="E24" s="47" t="s">
        <v>22</v>
      </c>
      <c r="F24" s="47"/>
      <c r="G24" s="47"/>
      <c r="H24" s="14"/>
      <c r="I24" s="16">
        <v>0</v>
      </c>
      <c r="J24" s="16">
        <v>2000</v>
      </c>
      <c r="K24" s="16">
        <v>699.1</v>
      </c>
      <c r="L24" s="12">
        <f>K24/J24</f>
        <v>0.34955</v>
      </c>
      <c r="M24" s="17">
        <f>K24/K406</f>
        <v>4.7868395001891266E-05</v>
      </c>
    </row>
    <row r="25" spans="2:13" ht="12.75">
      <c r="B25" s="57" t="s">
        <v>23</v>
      </c>
      <c r="C25" s="57"/>
      <c r="D25" s="57"/>
      <c r="E25" s="58" t="s">
        <v>24</v>
      </c>
      <c r="F25" s="58"/>
      <c r="G25" s="58"/>
      <c r="H25" s="4"/>
      <c r="I25" s="15">
        <f>SUM(I26)</f>
        <v>772.32</v>
      </c>
      <c r="J25" s="15">
        <f>SUM(J26)</f>
        <v>2500</v>
      </c>
      <c r="K25" s="15">
        <f>SUM(K26)</f>
        <v>1460.7099999999998</v>
      </c>
      <c r="L25" s="23">
        <f t="shared" si="0"/>
        <v>0.5842839999999999</v>
      </c>
      <c r="M25" s="35">
        <f>K25/K406</f>
        <v>0.00010001694072838304</v>
      </c>
    </row>
    <row r="26" spans="2:13" ht="12.75">
      <c r="B26" s="48" t="s">
        <v>25</v>
      </c>
      <c r="C26" s="48"/>
      <c r="D26" s="48"/>
      <c r="E26" s="49" t="s">
        <v>26</v>
      </c>
      <c r="F26" s="49"/>
      <c r="G26" s="49"/>
      <c r="H26" s="7"/>
      <c r="I26" s="16">
        <f>SUM(I27:I28)</f>
        <v>772.32</v>
      </c>
      <c r="J26" s="16">
        <f>SUM(J27:J28)</f>
        <v>2500</v>
      </c>
      <c r="K26" s="16">
        <f>SUM(K27:K28)</f>
        <v>1460.7099999999998</v>
      </c>
      <c r="L26" s="17">
        <f t="shared" si="0"/>
        <v>0.5842839999999999</v>
      </c>
      <c r="M26" s="17">
        <f>K26/K406</f>
        <v>0.00010001694072838304</v>
      </c>
    </row>
    <row r="27" spans="2:13" ht="12.75">
      <c r="B27" s="46" t="s">
        <v>27</v>
      </c>
      <c r="C27" s="46"/>
      <c r="D27" s="46"/>
      <c r="E27" s="47" t="s">
        <v>28</v>
      </c>
      <c r="F27" s="47"/>
      <c r="G27" s="47"/>
      <c r="H27" s="14"/>
      <c r="I27" s="16">
        <v>61.84</v>
      </c>
      <c r="J27" s="16">
        <v>1000</v>
      </c>
      <c r="K27" s="16">
        <v>86.11</v>
      </c>
      <c r="L27" s="12">
        <f t="shared" si="0"/>
        <v>0.08611</v>
      </c>
      <c r="M27" s="12">
        <f>K27/K406</f>
        <v>5.896077089991213E-06</v>
      </c>
    </row>
    <row r="28" spans="2:13" ht="12.75">
      <c r="B28" s="46" t="s">
        <v>29</v>
      </c>
      <c r="C28" s="46"/>
      <c r="D28" s="46"/>
      <c r="E28" s="47" t="s">
        <v>30</v>
      </c>
      <c r="F28" s="47"/>
      <c r="G28" s="47"/>
      <c r="H28" s="14"/>
      <c r="I28" s="16">
        <v>710.48</v>
      </c>
      <c r="J28" s="16">
        <v>1500</v>
      </c>
      <c r="K28" s="16">
        <v>1374.6</v>
      </c>
      <c r="L28" s="12">
        <f t="shared" si="0"/>
        <v>0.9164</v>
      </c>
      <c r="M28" s="12">
        <f>K28/K406</f>
        <v>9.412086363839183E-05</v>
      </c>
    </row>
    <row r="29" spans="2:13" ht="12.75">
      <c r="B29" s="57" t="s">
        <v>31</v>
      </c>
      <c r="C29" s="57"/>
      <c r="D29" s="57"/>
      <c r="E29" s="58" t="s">
        <v>32</v>
      </c>
      <c r="F29" s="58"/>
      <c r="G29" s="58"/>
      <c r="H29" s="4"/>
      <c r="I29" s="18">
        <f>SUM(I43,I30)</f>
        <v>549039.61</v>
      </c>
      <c r="J29" s="19">
        <f>SUM(J43,J30)</f>
        <v>546800</v>
      </c>
      <c r="K29" s="19">
        <f>SUM(K43,K30)</f>
        <v>471652.96</v>
      </c>
      <c r="L29" s="23">
        <f t="shared" si="0"/>
        <v>0.8625694220921727</v>
      </c>
      <c r="M29" s="23"/>
    </row>
    <row r="30" spans="2:13" ht="12.75">
      <c r="B30" s="48" t="s">
        <v>33</v>
      </c>
      <c r="C30" s="48"/>
      <c r="D30" s="48"/>
      <c r="E30" s="49" t="s">
        <v>34</v>
      </c>
      <c r="F30" s="49"/>
      <c r="G30" s="49"/>
      <c r="H30" s="7"/>
      <c r="I30" s="20">
        <f>SUM(I31:I42)</f>
        <v>517913.59</v>
      </c>
      <c r="J30" s="16">
        <f>SUM(J31:J42)</f>
        <v>546800</v>
      </c>
      <c r="K30" s="16">
        <f>SUM(K31:K42)</f>
        <v>471652.96</v>
      </c>
      <c r="L30" s="17">
        <f t="shared" si="0"/>
        <v>0.8625694220921727</v>
      </c>
      <c r="M30" s="17">
        <f>K30/K406</f>
        <v>0.032294764973667886</v>
      </c>
    </row>
    <row r="31" spans="2:13" ht="12.75">
      <c r="B31" s="46" t="s">
        <v>35</v>
      </c>
      <c r="C31" s="46"/>
      <c r="D31" s="46"/>
      <c r="E31" s="47" t="s">
        <v>36</v>
      </c>
      <c r="F31" s="47"/>
      <c r="G31" s="47"/>
      <c r="H31" s="14"/>
      <c r="I31" s="16">
        <v>1309.5</v>
      </c>
      <c r="J31" s="16">
        <v>1300</v>
      </c>
      <c r="K31" s="16">
        <v>1201.49</v>
      </c>
      <c r="L31" s="12">
        <f t="shared" si="0"/>
        <v>0.9242230769230769</v>
      </c>
      <c r="M31" s="17">
        <f>K31/K406</f>
        <v>8.226776986242646E-05</v>
      </c>
    </row>
    <row r="32" spans="2:13" ht="12.75">
      <c r="B32" s="46" t="s">
        <v>37</v>
      </c>
      <c r="C32" s="46"/>
      <c r="D32" s="46"/>
      <c r="E32" s="47" t="s">
        <v>38</v>
      </c>
      <c r="F32" s="47"/>
      <c r="G32" s="47"/>
      <c r="H32" s="14"/>
      <c r="I32" s="16">
        <v>8125.45</v>
      </c>
      <c r="J32" s="16">
        <v>10300</v>
      </c>
      <c r="K32" s="16">
        <v>10299.03</v>
      </c>
      <c r="L32" s="12">
        <f t="shared" si="0"/>
        <v>0.9999058252427185</v>
      </c>
      <c r="M32" s="17">
        <f>K32/K406</f>
        <v>0.0007051895811419371</v>
      </c>
    </row>
    <row r="33" spans="2:13" ht="12.75">
      <c r="B33" s="46" t="s">
        <v>39</v>
      </c>
      <c r="C33" s="46"/>
      <c r="D33" s="46"/>
      <c r="E33" s="47" t="s">
        <v>40</v>
      </c>
      <c r="F33" s="47"/>
      <c r="G33" s="47"/>
      <c r="H33" s="14"/>
      <c r="I33" s="16">
        <v>1424.74</v>
      </c>
      <c r="J33" s="16">
        <v>0</v>
      </c>
      <c r="K33" s="16">
        <v>0</v>
      </c>
      <c r="L33" s="12">
        <v>0</v>
      </c>
      <c r="M33" s="17">
        <f>K33/K406</f>
        <v>0</v>
      </c>
    </row>
    <row r="34" spans="2:13" ht="12.75">
      <c r="B34" s="46" t="s">
        <v>41</v>
      </c>
      <c r="C34" s="46"/>
      <c r="D34" s="46"/>
      <c r="E34" s="47" t="s">
        <v>42</v>
      </c>
      <c r="F34" s="47"/>
      <c r="G34" s="47"/>
      <c r="H34" s="14"/>
      <c r="I34" s="16">
        <v>1630.09</v>
      </c>
      <c r="J34" s="16">
        <v>1650</v>
      </c>
      <c r="K34" s="16">
        <v>1435.99</v>
      </c>
      <c r="L34" s="12">
        <f t="shared" si="0"/>
        <v>0.8702969696969697</v>
      </c>
      <c r="M34" s="17">
        <f>K34/K406</f>
        <v>9.832432633209245E-05</v>
      </c>
    </row>
    <row r="35" spans="2:13" ht="12.75">
      <c r="B35" s="46" t="s">
        <v>43</v>
      </c>
      <c r="C35" s="46"/>
      <c r="D35" s="46"/>
      <c r="E35" s="47" t="s">
        <v>44</v>
      </c>
      <c r="F35" s="47"/>
      <c r="G35" s="47"/>
      <c r="H35" s="14"/>
      <c r="I35" s="16">
        <v>220.18</v>
      </c>
      <c r="J35" s="16">
        <v>300</v>
      </c>
      <c r="K35" s="16">
        <v>231.71</v>
      </c>
      <c r="L35" s="12">
        <f t="shared" si="0"/>
        <v>0.7723666666666666</v>
      </c>
      <c r="M35" s="17">
        <f>K35/K406</f>
        <v>1.5865521106977866E-05</v>
      </c>
    </row>
    <row r="36" spans="2:13" ht="12.75">
      <c r="B36" s="46" t="s">
        <v>45</v>
      </c>
      <c r="C36" s="46"/>
      <c r="D36" s="46"/>
      <c r="E36" s="47" t="s">
        <v>46</v>
      </c>
      <c r="F36" s="47"/>
      <c r="G36" s="47"/>
      <c r="H36" s="14"/>
      <c r="I36" s="16">
        <v>0</v>
      </c>
      <c r="J36" s="16">
        <v>24500</v>
      </c>
      <c r="K36" s="16">
        <v>24500</v>
      </c>
      <c r="L36" s="12">
        <v>0</v>
      </c>
      <c r="M36" s="17">
        <f>K36/K406</f>
        <v>0.0016775506759352538</v>
      </c>
    </row>
    <row r="37" spans="2:13" ht="12.75">
      <c r="B37" s="46" t="s">
        <v>47</v>
      </c>
      <c r="C37" s="46"/>
      <c r="D37" s="46"/>
      <c r="E37" s="47" t="s">
        <v>48</v>
      </c>
      <c r="F37" s="47"/>
      <c r="G37" s="47"/>
      <c r="H37" s="14"/>
      <c r="I37" s="16">
        <v>25743.94</v>
      </c>
      <c r="J37" s="16">
        <v>14500</v>
      </c>
      <c r="K37" s="16">
        <v>12388.42</v>
      </c>
      <c r="L37" s="12">
        <f>K37/J37</f>
        <v>0.8543737931034483</v>
      </c>
      <c r="M37" s="17">
        <f>K37/K406</f>
        <v>0.0008482531569293803</v>
      </c>
    </row>
    <row r="38" spans="2:13" ht="12.75">
      <c r="B38" s="46" t="s">
        <v>49</v>
      </c>
      <c r="C38" s="46"/>
      <c r="D38" s="46"/>
      <c r="E38" s="47" t="s">
        <v>50</v>
      </c>
      <c r="F38" s="47"/>
      <c r="G38" s="47"/>
      <c r="H38" s="14"/>
      <c r="I38" s="16">
        <v>165127.91</v>
      </c>
      <c r="J38" s="16">
        <v>185200</v>
      </c>
      <c r="K38" s="16">
        <v>169034.76</v>
      </c>
      <c r="L38" s="12">
        <f>K38/J38</f>
        <v>0.9127146868250541</v>
      </c>
      <c r="M38" s="17">
        <f>K38/K406</f>
        <v>0.011574056158961364</v>
      </c>
    </row>
    <row r="39" spans="2:13" ht="12.75">
      <c r="B39" s="46" t="s">
        <v>51</v>
      </c>
      <c r="C39" s="46"/>
      <c r="D39" s="46"/>
      <c r="E39" s="47" t="s">
        <v>52</v>
      </c>
      <c r="F39" s="47"/>
      <c r="G39" s="47"/>
      <c r="H39" s="14"/>
      <c r="I39" s="16">
        <v>85827.32</v>
      </c>
      <c r="J39" s="16">
        <v>137450</v>
      </c>
      <c r="K39" s="16">
        <v>119360.8</v>
      </c>
      <c r="L39" s="12">
        <f>K39/J39</f>
        <v>0.868394325209167</v>
      </c>
      <c r="M39" s="12">
        <f>K39/K406</f>
        <v>0.008172807784496843</v>
      </c>
    </row>
    <row r="40" spans="2:13" ht="12.75">
      <c r="B40" s="46" t="s">
        <v>53</v>
      </c>
      <c r="C40" s="46"/>
      <c r="D40" s="46"/>
      <c r="E40" s="47" t="s">
        <v>54</v>
      </c>
      <c r="F40" s="47"/>
      <c r="G40" s="47"/>
      <c r="H40" s="14"/>
      <c r="I40" s="16">
        <v>1225</v>
      </c>
      <c r="J40" s="16">
        <v>1600</v>
      </c>
      <c r="K40" s="16">
        <v>1581</v>
      </c>
      <c r="L40" s="12">
        <f>K40/J40</f>
        <v>0.988125</v>
      </c>
      <c r="M40" s="12">
        <f>K40/K406</f>
        <v>0.00010825337218994435</v>
      </c>
    </row>
    <row r="41" spans="2:13" ht="12.75" customHeight="1">
      <c r="B41" s="46" t="s">
        <v>55</v>
      </c>
      <c r="C41" s="46"/>
      <c r="D41" s="46"/>
      <c r="E41" s="47" t="s">
        <v>56</v>
      </c>
      <c r="F41" s="47"/>
      <c r="G41" s="47"/>
      <c r="H41" s="14"/>
      <c r="I41" s="16">
        <v>183199.06</v>
      </c>
      <c r="J41" s="16">
        <v>30000</v>
      </c>
      <c r="K41" s="16">
        <v>20872</v>
      </c>
      <c r="L41" s="12">
        <v>0</v>
      </c>
      <c r="M41" s="12">
        <f>K41/K406</f>
        <v>0.001429136232984515</v>
      </c>
    </row>
    <row r="42" spans="2:13" ht="12.75" customHeight="1">
      <c r="B42" s="46" t="s">
        <v>57</v>
      </c>
      <c r="C42" s="46"/>
      <c r="D42" s="46"/>
      <c r="E42" s="47" t="s">
        <v>58</v>
      </c>
      <c r="F42" s="47"/>
      <c r="G42" s="47"/>
      <c r="H42" s="14"/>
      <c r="I42" s="16">
        <v>44080.4</v>
      </c>
      <c r="J42" s="16">
        <v>140000</v>
      </c>
      <c r="K42" s="16">
        <v>110747.76</v>
      </c>
      <c r="L42" s="12">
        <f aca="true" t="shared" si="1" ref="L42:L60">K42/J42</f>
        <v>0.7910554285714285</v>
      </c>
      <c r="M42" s="12">
        <f>K42/K406</f>
        <v>0.007583060393727153</v>
      </c>
    </row>
    <row r="43" spans="2:13" ht="12.75" customHeight="1">
      <c r="B43" s="48" t="s">
        <v>635</v>
      </c>
      <c r="C43" s="48"/>
      <c r="D43" s="48"/>
      <c r="E43" s="49" t="s">
        <v>88</v>
      </c>
      <c r="F43" s="49"/>
      <c r="G43" s="49"/>
      <c r="H43" s="14"/>
      <c r="I43" s="16">
        <f>SUM(I44)</f>
        <v>31126.02</v>
      </c>
      <c r="J43" s="16">
        <f>SUM(J44)</f>
        <v>0</v>
      </c>
      <c r="K43" s="16">
        <f>SUM(K44)</f>
        <v>0</v>
      </c>
      <c r="L43" s="38"/>
      <c r="M43" s="17">
        <v>0</v>
      </c>
    </row>
    <row r="44" spans="2:13" ht="12.75" customHeight="1">
      <c r="B44" s="46" t="s">
        <v>49</v>
      </c>
      <c r="C44" s="46"/>
      <c r="D44" s="46"/>
      <c r="E44" s="47" t="s">
        <v>50</v>
      </c>
      <c r="F44" s="47"/>
      <c r="G44" s="47"/>
      <c r="H44" s="14"/>
      <c r="I44" s="16">
        <v>31126.02</v>
      </c>
      <c r="J44" s="16">
        <v>0</v>
      </c>
      <c r="K44" s="16">
        <v>0</v>
      </c>
      <c r="L44" s="38"/>
      <c r="M44" s="17">
        <v>0</v>
      </c>
    </row>
    <row r="45" spans="2:13" ht="12.75">
      <c r="B45" s="57" t="s">
        <v>59</v>
      </c>
      <c r="C45" s="57"/>
      <c r="D45" s="57"/>
      <c r="E45" s="58" t="s">
        <v>60</v>
      </c>
      <c r="F45" s="58"/>
      <c r="G45" s="58"/>
      <c r="H45" s="4"/>
      <c r="I45" s="15">
        <f>SUM(I46)</f>
        <v>2580058.15</v>
      </c>
      <c r="J45" s="15">
        <f>SUM(J46)</f>
        <v>3977385</v>
      </c>
      <c r="K45" s="15">
        <f>SUM(K46)</f>
        <v>3971106.39</v>
      </c>
      <c r="L45" s="23">
        <f t="shared" si="1"/>
        <v>0.9984214226181273</v>
      </c>
      <c r="M45" s="23">
        <f>K45/K406</f>
        <v>0.2719074370920533</v>
      </c>
    </row>
    <row r="46" spans="2:13" ht="12.75">
      <c r="B46" s="48" t="s">
        <v>61</v>
      </c>
      <c r="C46" s="48"/>
      <c r="D46" s="48"/>
      <c r="E46" s="49" t="s">
        <v>62</v>
      </c>
      <c r="F46" s="49"/>
      <c r="G46" s="49"/>
      <c r="H46" s="7"/>
      <c r="I46" s="16">
        <f>SUM(I47:I56)</f>
        <v>2580058.15</v>
      </c>
      <c r="J46" s="24">
        <f>SUM(J47:J56)</f>
        <v>3977385</v>
      </c>
      <c r="K46" s="16">
        <f>SUM(K47:K56)</f>
        <v>3971106.39</v>
      </c>
      <c r="L46" s="21">
        <f t="shared" si="1"/>
        <v>0.9984214226181273</v>
      </c>
      <c r="M46" s="21">
        <f>K46/K406</f>
        <v>0.2719074370920533</v>
      </c>
    </row>
    <row r="47" spans="2:13" ht="12.75">
      <c r="B47" s="46" t="s">
        <v>41</v>
      </c>
      <c r="C47" s="46"/>
      <c r="D47" s="46"/>
      <c r="E47" s="47" t="s">
        <v>42</v>
      </c>
      <c r="F47" s="47"/>
      <c r="G47" s="47"/>
      <c r="H47" s="7"/>
      <c r="I47" s="16">
        <v>0</v>
      </c>
      <c r="J47" s="24">
        <v>80</v>
      </c>
      <c r="K47" s="16">
        <v>75.5</v>
      </c>
      <c r="L47" s="17">
        <f aca="true" t="shared" si="2" ref="L47:L52">K47/J47</f>
        <v>0.94375</v>
      </c>
      <c r="M47" s="17">
        <f>K47/K406</f>
        <v>5.169594940127007E-06</v>
      </c>
    </row>
    <row r="48" spans="2:13" ht="12.75">
      <c r="B48" s="46" t="s">
        <v>43</v>
      </c>
      <c r="C48" s="46"/>
      <c r="D48" s="46"/>
      <c r="E48" s="47" t="s">
        <v>44</v>
      </c>
      <c r="F48" s="47"/>
      <c r="G48" s="47"/>
      <c r="H48" s="7"/>
      <c r="I48" s="16">
        <v>0</v>
      </c>
      <c r="J48" s="24">
        <v>15</v>
      </c>
      <c r="K48" s="16">
        <v>12.25</v>
      </c>
      <c r="L48" s="17">
        <f t="shared" si="2"/>
        <v>0.8166666666666667</v>
      </c>
      <c r="M48" s="17">
        <f>K48/K406</f>
        <v>8.38775337967627E-07</v>
      </c>
    </row>
    <row r="49" spans="2:13" ht="12.75">
      <c r="B49" s="46" t="s">
        <v>27</v>
      </c>
      <c r="C49" s="46"/>
      <c r="D49" s="46"/>
      <c r="E49" s="47" t="s">
        <v>28</v>
      </c>
      <c r="F49" s="47"/>
      <c r="G49" s="47"/>
      <c r="H49" s="7"/>
      <c r="I49" s="16">
        <v>0</v>
      </c>
      <c r="J49" s="24">
        <v>5700</v>
      </c>
      <c r="K49" s="16">
        <v>5359.54</v>
      </c>
      <c r="L49" s="17">
        <f t="shared" si="2"/>
        <v>0.9402701754385965</v>
      </c>
      <c r="M49" s="17">
        <f>K49/K406</f>
        <v>0.0003669755081511033</v>
      </c>
    </row>
    <row r="50" spans="2:13" ht="12.75">
      <c r="B50" s="46" t="s">
        <v>49</v>
      </c>
      <c r="C50" s="46"/>
      <c r="D50" s="46"/>
      <c r="E50" s="47" t="s">
        <v>50</v>
      </c>
      <c r="F50" s="47"/>
      <c r="G50" s="47"/>
      <c r="H50" s="7"/>
      <c r="I50" s="16">
        <v>0</v>
      </c>
      <c r="J50" s="24">
        <v>20000</v>
      </c>
      <c r="K50" s="16">
        <v>16037.11</v>
      </c>
      <c r="L50" s="17">
        <f t="shared" si="2"/>
        <v>0.8018555</v>
      </c>
      <c r="M50" s="17">
        <f>K50/K406</f>
        <v>0.0010980842743080824</v>
      </c>
    </row>
    <row r="51" spans="2:13" ht="12.75">
      <c r="B51" s="46" t="s">
        <v>21</v>
      </c>
      <c r="C51" s="46"/>
      <c r="D51" s="46"/>
      <c r="E51" s="47" t="s">
        <v>22</v>
      </c>
      <c r="F51" s="47"/>
      <c r="G51" s="47"/>
      <c r="H51" s="7"/>
      <c r="I51" s="16">
        <v>0</v>
      </c>
      <c r="J51" s="24">
        <v>1550</v>
      </c>
      <c r="K51" s="16">
        <v>1520.63</v>
      </c>
      <c r="L51" s="17">
        <f t="shared" si="2"/>
        <v>0.9810516129032258</v>
      </c>
      <c r="M51" s="17">
        <f>K51/K406</f>
        <v>0.00010411975038152757</v>
      </c>
    </row>
    <row r="52" spans="2:13" ht="12.75">
      <c r="B52" s="46" t="s">
        <v>53</v>
      </c>
      <c r="C52" s="46"/>
      <c r="D52" s="46"/>
      <c r="E52" s="47" t="s">
        <v>54</v>
      </c>
      <c r="F52" s="47"/>
      <c r="G52" s="47"/>
      <c r="H52" s="7"/>
      <c r="I52" s="16">
        <v>0</v>
      </c>
      <c r="J52" s="24">
        <v>1701</v>
      </c>
      <c r="K52" s="16">
        <v>792</v>
      </c>
      <c r="L52" s="17">
        <f t="shared" si="2"/>
        <v>0.4656084656084656</v>
      </c>
      <c r="M52" s="17">
        <f>K52/K406</f>
        <v>5.42293932792131E-05</v>
      </c>
    </row>
    <row r="53" spans="2:13" ht="12.75">
      <c r="B53" s="46" t="s">
        <v>63</v>
      </c>
      <c r="C53" s="46"/>
      <c r="D53" s="46"/>
      <c r="E53" s="47" t="s">
        <v>64</v>
      </c>
      <c r="F53" s="47"/>
      <c r="G53" s="47"/>
      <c r="H53" s="14"/>
      <c r="I53" s="16">
        <v>0</v>
      </c>
      <c r="J53" s="16">
        <v>137589</v>
      </c>
      <c r="K53" s="16">
        <v>137588.29</v>
      </c>
      <c r="L53" s="12">
        <f t="shared" si="1"/>
        <v>0.9999948397037555</v>
      </c>
      <c r="M53" s="17">
        <f>K53/K406</f>
        <v>0.00942087056695003</v>
      </c>
    </row>
    <row r="54" spans="2:13" ht="12.75">
      <c r="B54" s="46" t="s">
        <v>65</v>
      </c>
      <c r="C54" s="46"/>
      <c r="D54" s="46"/>
      <c r="E54" s="47" t="s">
        <v>66</v>
      </c>
      <c r="F54" s="47"/>
      <c r="G54" s="47"/>
      <c r="H54" s="14"/>
      <c r="I54" s="16">
        <v>0</v>
      </c>
      <c r="J54" s="16">
        <v>186700</v>
      </c>
      <c r="K54" s="16">
        <v>186691.71</v>
      </c>
      <c r="L54" s="12">
        <f t="shared" si="1"/>
        <v>0.999955597214783</v>
      </c>
      <c r="M54" s="17">
        <f>K54/K406</f>
        <v>0.012783053236816668</v>
      </c>
    </row>
    <row r="55" spans="2:13" ht="12.75" customHeight="1">
      <c r="B55" s="46" t="s">
        <v>67</v>
      </c>
      <c r="C55" s="46"/>
      <c r="D55" s="46"/>
      <c r="E55" s="47" t="s">
        <v>68</v>
      </c>
      <c r="F55" s="47"/>
      <c r="G55" s="47"/>
      <c r="H55" s="14"/>
      <c r="I55" s="16">
        <v>1581266.25</v>
      </c>
      <c r="J55" s="16">
        <v>1690600</v>
      </c>
      <c r="K55" s="16">
        <v>1690509.52</v>
      </c>
      <c r="L55" s="12">
        <f t="shared" si="1"/>
        <v>0.9999464805394535</v>
      </c>
      <c r="M55" s="12">
        <f>K55/K406</f>
        <v>0.11575164848779516</v>
      </c>
    </row>
    <row r="56" spans="2:13" ht="12.75" customHeight="1">
      <c r="B56" s="46" t="s">
        <v>69</v>
      </c>
      <c r="C56" s="46"/>
      <c r="D56" s="46"/>
      <c r="E56" s="47" t="s">
        <v>70</v>
      </c>
      <c r="F56" s="47"/>
      <c r="G56" s="47"/>
      <c r="H56" s="14"/>
      <c r="I56" s="16">
        <v>998791.9</v>
      </c>
      <c r="J56" s="16">
        <v>1933450</v>
      </c>
      <c r="K56" s="16">
        <v>1932519.84</v>
      </c>
      <c r="L56" s="12">
        <f t="shared" si="1"/>
        <v>0.9995189117898058</v>
      </c>
      <c r="M56" s="12">
        <f>K56/K406</f>
        <v>0.13232244750409342</v>
      </c>
    </row>
    <row r="57" spans="2:13" ht="12.75">
      <c r="B57" s="57" t="s">
        <v>71</v>
      </c>
      <c r="C57" s="57"/>
      <c r="D57" s="57"/>
      <c r="E57" s="58" t="s">
        <v>72</v>
      </c>
      <c r="F57" s="58"/>
      <c r="G57" s="58"/>
      <c r="H57" s="4"/>
      <c r="I57" s="15">
        <f>SUM(I58,I65,I67)</f>
        <v>776526.5900000001</v>
      </c>
      <c r="J57" s="15">
        <f>SUM(J67,J65,J58)</f>
        <v>969000</v>
      </c>
      <c r="K57" s="15">
        <f>SUM(K67,K65,K58)</f>
        <v>955671.75</v>
      </c>
      <c r="L57" s="23">
        <f t="shared" si="1"/>
        <v>0.9862453560371517</v>
      </c>
      <c r="M57" s="23">
        <f>K57/K406</f>
        <v>0.06543623633407049</v>
      </c>
    </row>
    <row r="58" spans="2:13" ht="12.75">
      <c r="B58" s="48" t="s">
        <v>73</v>
      </c>
      <c r="C58" s="48"/>
      <c r="D58" s="48"/>
      <c r="E58" s="49" t="s">
        <v>74</v>
      </c>
      <c r="F58" s="49"/>
      <c r="G58" s="49"/>
      <c r="H58" s="7"/>
      <c r="I58" s="16">
        <f>SUM(I59:I64)</f>
        <v>90729.68999999999</v>
      </c>
      <c r="J58" s="16">
        <f>SUM(J59:J64)</f>
        <v>112000</v>
      </c>
      <c r="K58" s="16">
        <f>SUM(K59:K64)</f>
        <v>110476.64</v>
      </c>
      <c r="L58" s="22">
        <f t="shared" si="1"/>
        <v>0.9863985714285715</v>
      </c>
      <c r="M58" s="21">
        <f>K58/K406</f>
        <v>0.007564496412532886</v>
      </c>
    </row>
    <row r="59" spans="2:13" ht="12.75" customHeight="1">
      <c r="B59" s="46" t="s">
        <v>75</v>
      </c>
      <c r="C59" s="46"/>
      <c r="D59" s="46"/>
      <c r="E59" s="47" t="s">
        <v>76</v>
      </c>
      <c r="F59" s="47"/>
      <c r="G59" s="47"/>
      <c r="H59" s="14"/>
      <c r="I59" s="16">
        <v>2375.6</v>
      </c>
      <c r="J59" s="16">
        <v>4000</v>
      </c>
      <c r="K59" s="16">
        <v>3430</v>
      </c>
      <c r="L59" s="12">
        <f t="shared" si="1"/>
        <v>0.8575</v>
      </c>
      <c r="M59" s="12">
        <f>K59/K406</f>
        <v>0.00023485709463093554</v>
      </c>
    </row>
    <row r="60" spans="2:13" ht="12.75" customHeight="1">
      <c r="B60" s="46" t="s">
        <v>77</v>
      </c>
      <c r="C60" s="46"/>
      <c r="D60" s="46"/>
      <c r="E60" s="47" t="s">
        <v>78</v>
      </c>
      <c r="F60" s="47"/>
      <c r="G60" s="47"/>
      <c r="H60" s="14"/>
      <c r="I60" s="16">
        <v>58402.39</v>
      </c>
      <c r="J60" s="16">
        <v>86800</v>
      </c>
      <c r="K60" s="16">
        <v>86137.81</v>
      </c>
      <c r="L60" s="12">
        <f t="shared" si="1"/>
        <v>0.9923710829493088</v>
      </c>
      <c r="M60" s="12">
        <f>K60/K406</f>
        <v>0.00589798128118704</v>
      </c>
    </row>
    <row r="61" spans="2:13" ht="12.75" customHeight="1">
      <c r="B61" s="65" t="s">
        <v>79</v>
      </c>
      <c r="C61" s="65"/>
      <c r="D61" s="65"/>
      <c r="E61" s="47" t="s">
        <v>80</v>
      </c>
      <c r="F61" s="47"/>
      <c r="G61" s="47"/>
      <c r="H61" s="14"/>
      <c r="I61" s="16">
        <v>13420</v>
      </c>
      <c r="J61" s="16">
        <v>0</v>
      </c>
      <c r="K61" s="16">
        <v>0</v>
      </c>
      <c r="L61" s="27" t="s">
        <v>14</v>
      </c>
      <c r="M61" s="12">
        <f>K61/K406</f>
        <v>0</v>
      </c>
    </row>
    <row r="62" spans="2:13" ht="12.75" customHeight="1">
      <c r="B62" s="65" t="s">
        <v>81</v>
      </c>
      <c r="C62" s="65"/>
      <c r="D62" s="65"/>
      <c r="E62" s="47" t="s">
        <v>82</v>
      </c>
      <c r="F62" s="47"/>
      <c r="G62" s="47"/>
      <c r="H62" s="14"/>
      <c r="I62" s="16">
        <v>56</v>
      </c>
      <c r="J62" s="16">
        <v>100</v>
      </c>
      <c r="K62" s="16">
        <v>56</v>
      </c>
      <c r="L62" s="12">
        <f aca="true" t="shared" si="3" ref="L62:L67">K62/J62</f>
        <v>0.56</v>
      </c>
      <c r="M62" s="12">
        <f>K62/K406</f>
        <v>3.834401544994866E-06</v>
      </c>
    </row>
    <row r="63" spans="2:13" ht="12.75" customHeight="1">
      <c r="B63" s="65" t="s">
        <v>83</v>
      </c>
      <c r="C63" s="65"/>
      <c r="D63" s="65"/>
      <c r="E63" s="47" t="s">
        <v>84</v>
      </c>
      <c r="F63" s="47"/>
      <c r="G63" s="47"/>
      <c r="H63" s="14"/>
      <c r="I63" s="16">
        <v>3530</v>
      </c>
      <c r="J63" s="16">
        <v>1700</v>
      </c>
      <c r="K63" s="16">
        <v>1700</v>
      </c>
      <c r="L63" s="12">
        <f t="shared" si="3"/>
        <v>1</v>
      </c>
      <c r="M63" s="12">
        <f>K63/K406</f>
        <v>0.00011640147547305843</v>
      </c>
    </row>
    <row r="64" spans="2:13" ht="12.75">
      <c r="B64" s="65" t="s">
        <v>85</v>
      </c>
      <c r="C64" s="65"/>
      <c r="D64" s="65"/>
      <c r="E64" s="47" t="s">
        <v>86</v>
      </c>
      <c r="F64" s="47"/>
      <c r="G64" s="47"/>
      <c r="H64" s="14"/>
      <c r="I64" s="16">
        <v>12945.7</v>
      </c>
      <c r="J64" s="16">
        <v>19400</v>
      </c>
      <c r="K64" s="16">
        <v>19152.83</v>
      </c>
      <c r="L64" s="12">
        <f t="shared" si="3"/>
        <v>0.9872592783505155</v>
      </c>
      <c r="M64" s="12">
        <f>K64/K406</f>
        <v>0.0013114221596968575</v>
      </c>
    </row>
    <row r="65" spans="2:13" ht="12.75">
      <c r="B65" s="48" t="s">
        <v>87</v>
      </c>
      <c r="C65" s="48"/>
      <c r="D65" s="48"/>
      <c r="E65" s="49" t="s">
        <v>88</v>
      </c>
      <c r="F65" s="49"/>
      <c r="G65" s="49"/>
      <c r="H65" s="7"/>
      <c r="I65" s="16">
        <f>SUM(I66)</f>
        <v>102700</v>
      </c>
      <c r="J65" s="16">
        <f>SUM(J66)</f>
        <v>125600</v>
      </c>
      <c r="K65" s="16">
        <f>SUM(K66)</f>
        <v>125530.24</v>
      </c>
      <c r="L65" s="21">
        <f t="shared" si="3"/>
        <v>0.9994445859872612</v>
      </c>
      <c r="M65" s="21">
        <f>K65/K406</f>
        <v>0.008595238324992436</v>
      </c>
    </row>
    <row r="66" spans="2:13" ht="12.75">
      <c r="B66" s="46" t="s">
        <v>89</v>
      </c>
      <c r="C66" s="46"/>
      <c r="D66" s="46"/>
      <c r="E66" s="47" t="s">
        <v>90</v>
      </c>
      <c r="F66" s="47"/>
      <c r="G66" s="47"/>
      <c r="H66" s="14"/>
      <c r="I66" s="16">
        <v>102700</v>
      </c>
      <c r="J66" s="16">
        <v>125600</v>
      </c>
      <c r="K66" s="16">
        <v>125530.24</v>
      </c>
      <c r="L66" s="12">
        <f t="shared" si="3"/>
        <v>0.9994445859872612</v>
      </c>
      <c r="M66" s="21">
        <f>K66/K406</f>
        <v>0.008595238324992436</v>
      </c>
    </row>
    <row r="67" spans="2:13" ht="12.75">
      <c r="B67" s="48" t="s">
        <v>91</v>
      </c>
      <c r="C67" s="48"/>
      <c r="D67" s="48"/>
      <c r="E67" s="49" t="s">
        <v>92</v>
      </c>
      <c r="F67" s="49"/>
      <c r="G67" s="49"/>
      <c r="H67" s="7"/>
      <c r="I67" s="16">
        <f>SUM(I68:I73)</f>
        <v>583096.9</v>
      </c>
      <c r="J67" s="16">
        <f>SUM(J68:J73)</f>
        <v>731400</v>
      </c>
      <c r="K67" s="16">
        <f>SUM(K68:K73)</f>
        <v>719664.87</v>
      </c>
      <c r="L67" s="21">
        <f t="shared" si="3"/>
        <v>0.9839552502050861</v>
      </c>
      <c r="M67" s="21">
        <f>K67/K406</f>
        <v>0.04927650159654517</v>
      </c>
    </row>
    <row r="68" spans="2:13" ht="12.75">
      <c r="B68" s="46" t="s">
        <v>93</v>
      </c>
      <c r="C68" s="46"/>
      <c r="D68" s="46"/>
      <c r="E68" s="47" t="s">
        <v>94</v>
      </c>
      <c r="F68" s="47"/>
      <c r="G68" s="47"/>
      <c r="H68" s="14"/>
      <c r="I68" s="16">
        <v>6500</v>
      </c>
      <c r="J68" s="16">
        <v>0</v>
      </c>
      <c r="K68" s="16">
        <v>0</v>
      </c>
      <c r="L68" s="25" t="s">
        <v>95</v>
      </c>
      <c r="M68" s="21">
        <f>K68/K406</f>
        <v>0</v>
      </c>
    </row>
    <row r="69" spans="2:13" ht="12.75">
      <c r="B69" s="46" t="s">
        <v>96</v>
      </c>
      <c r="C69" s="46"/>
      <c r="D69" s="46"/>
      <c r="E69" s="47" t="s">
        <v>97</v>
      </c>
      <c r="F69" s="47"/>
      <c r="G69" s="47"/>
      <c r="H69" s="14"/>
      <c r="I69" s="16">
        <v>17680.9</v>
      </c>
      <c r="J69" s="16">
        <v>10000</v>
      </c>
      <c r="K69" s="16">
        <v>7399.89</v>
      </c>
      <c r="L69" s="12">
        <f>K69/J69</f>
        <v>0.739989</v>
      </c>
      <c r="M69" s="21">
        <f>K69/K406</f>
        <v>0.0005066812437284296</v>
      </c>
    </row>
    <row r="70" spans="2:13" ht="12.75">
      <c r="B70" s="46" t="s">
        <v>98</v>
      </c>
      <c r="C70" s="46"/>
      <c r="D70" s="46"/>
      <c r="E70" s="47" t="s">
        <v>99</v>
      </c>
      <c r="F70" s="47"/>
      <c r="G70" s="47"/>
      <c r="H70" s="14"/>
      <c r="I70" s="16">
        <v>20405.53</v>
      </c>
      <c r="J70" s="16">
        <v>68300</v>
      </c>
      <c r="K70" s="16">
        <v>64249.13</v>
      </c>
      <c r="L70" s="12">
        <f>K70/J70</f>
        <v>0.9406900439238652</v>
      </c>
      <c r="M70" s="21">
        <f>K70/K406</f>
        <v>0.004399231488153143</v>
      </c>
    </row>
    <row r="71" spans="2:13" ht="12.75">
      <c r="B71" s="46" t="s">
        <v>100</v>
      </c>
      <c r="C71" s="46"/>
      <c r="D71" s="46"/>
      <c r="E71" s="47" t="s">
        <v>101</v>
      </c>
      <c r="F71" s="47"/>
      <c r="G71" s="47"/>
      <c r="H71" s="14"/>
      <c r="I71" s="16">
        <v>349395.19</v>
      </c>
      <c r="J71" s="16">
        <v>342700</v>
      </c>
      <c r="K71" s="16">
        <v>342618.98</v>
      </c>
      <c r="L71" s="12">
        <f>K71/J71</f>
        <v>0.9997635833090166</v>
      </c>
      <c r="M71" s="21">
        <f>K71/K406</f>
        <v>0.023459620468867234</v>
      </c>
    </row>
    <row r="72" spans="2:13" ht="12.75">
      <c r="B72" s="46" t="s">
        <v>102</v>
      </c>
      <c r="C72" s="46"/>
      <c r="D72" s="46"/>
      <c r="E72" s="47" t="s">
        <v>103</v>
      </c>
      <c r="F72" s="47"/>
      <c r="G72" s="47"/>
      <c r="H72" s="14"/>
      <c r="I72" s="16">
        <v>187615.28</v>
      </c>
      <c r="J72" s="16">
        <v>310400</v>
      </c>
      <c r="K72" s="16">
        <v>305396.87</v>
      </c>
      <c r="L72" s="12">
        <f>K72/J72</f>
        <v>0.983881668814433</v>
      </c>
      <c r="M72" s="21">
        <f>K72/K406</f>
        <v>0.02091096839579636</v>
      </c>
    </row>
    <row r="73" spans="2:13" ht="27.75" customHeight="1">
      <c r="B73" s="65" t="s">
        <v>104</v>
      </c>
      <c r="C73" s="65"/>
      <c r="D73" s="65"/>
      <c r="E73" s="66" t="s">
        <v>105</v>
      </c>
      <c r="F73" s="66"/>
      <c r="G73" s="66"/>
      <c r="H73" s="14"/>
      <c r="I73" s="16">
        <v>1500</v>
      </c>
      <c r="J73" s="16">
        <v>0</v>
      </c>
      <c r="K73" s="16">
        <v>0</v>
      </c>
      <c r="L73" s="26">
        <v>0</v>
      </c>
      <c r="M73" s="21">
        <f>K73/K406</f>
        <v>0</v>
      </c>
    </row>
    <row r="74" spans="2:13" ht="12.75">
      <c r="B74" s="57" t="s">
        <v>106</v>
      </c>
      <c r="C74" s="57"/>
      <c r="D74" s="57"/>
      <c r="E74" s="58" t="s">
        <v>107</v>
      </c>
      <c r="F74" s="58"/>
      <c r="G74" s="58"/>
      <c r="H74" s="4"/>
      <c r="I74" s="15">
        <f>SUM(I80,I75)</f>
        <v>96843.66</v>
      </c>
      <c r="J74" s="15">
        <f>SUM(J75,J80)</f>
        <v>135000</v>
      </c>
      <c r="K74" s="15">
        <f>SUM(K80,K75)</f>
        <v>118569.56999999999</v>
      </c>
      <c r="L74" s="23">
        <f>K74/J74</f>
        <v>0.8782931111111111</v>
      </c>
      <c r="M74" s="23">
        <f>K74/K406</f>
        <v>0.008118631114238873</v>
      </c>
    </row>
    <row r="75" spans="2:13" ht="12.75">
      <c r="B75" s="48" t="s">
        <v>108</v>
      </c>
      <c r="C75" s="48"/>
      <c r="D75" s="48"/>
      <c r="E75" s="49" t="s">
        <v>109</v>
      </c>
      <c r="F75" s="49"/>
      <c r="G75" s="49"/>
      <c r="H75" s="7"/>
      <c r="I75" s="16">
        <f>SUM(I76:I79)</f>
        <v>60833.41</v>
      </c>
      <c r="J75" s="16">
        <f>SUM(J76:J79)</f>
        <v>100000</v>
      </c>
      <c r="K75" s="16">
        <f>SUM(K76:K79)</f>
        <v>87267.12</v>
      </c>
      <c r="L75" s="21">
        <f>K75/J75</f>
        <v>0.8726712</v>
      </c>
      <c r="M75" s="21">
        <f>K75/K406</f>
        <v>0.005975306781343792</v>
      </c>
    </row>
    <row r="76" spans="2:13" ht="12.75">
      <c r="B76" s="46" t="s">
        <v>110</v>
      </c>
      <c r="C76" s="46"/>
      <c r="D76" s="46"/>
      <c r="E76" s="47" t="s">
        <v>111</v>
      </c>
      <c r="F76" s="47"/>
      <c r="G76" s="47"/>
      <c r="H76" s="14"/>
      <c r="I76" s="16">
        <v>34253.41</v>
      </c>
      <c r="J76" s="16">
        <v>29000</v>
      </c>
      <c r="K76" s="16">
        <v>21198.92</v>
      </c>
      <c r="L76" s="12">
        <f>K76/J76</f>
        <v>0.7309972413793103</v>
      </c>
      <c r="M76" s="21">
        <f>K76/K406</f>
        <v>0.0014515209214325457</v>
      </c>
    </row>
    <row r="77" spans="2:13" ht="12.75">
      <c r="B77" s="46" t="s">
        <v>112</v>
      </c>
      <c r="C77" s="46"/>
      <c r="D77" s="46"/>
      <c r="E77" s="47" t="s">
        <v>113</v>
      </c>
      <c r="F77" s="47"/>
      <c r="G77" s="47"/>
      <c r="H77" s="14"/>
      <c r="I77" s="16">
        <v>0</v>
      </c>
      <c r="J77" s="16">
        <v>38500</v>
      </c>
      <c r="K77" s="16">
        <v>33603.56</v>
      </c>
      <c r="L77" s="12">
        <f>K77/J77</f>
        <v>0.8728197402597402</v>
      </c>
      <c r="M77" s="21">
        <f>K77/K406</f>
        <v>0.0023008846853808515</v>
      </c>
    </row>
    <row r="78" spans="2:13" ht="12.75">
      <c r="B78" s="65" t="s">
        <v>114</v>
      </c>
      <c r="C78" s="65"/>
      <c r="D78" s="65"/>
      <c r="E78" s="47" t="s">
        <v>115</v>
      </c>
      <c r="F78" s="47"/>
      <c r="G78" s="47"/>
      <c r="H78" s="14"/>
      <c r="I78" s="16">
        <v>40</v>
      </c>
      <c r="J78" s="16">
        <v>0</v>
      </c>
      <c r="K78" s="16">
        <v>0</v>
      </c>
      <c r="L78" s="25" t="s">
        <v>116</v>
      </c>
      <c r="M78" s="21">
        <f>K78/K406</f>
        <v>0</v>
      </c>
    </row>
    <row r="79" spans="2:13" ht="12.75">
      <c r="B79" s="46" t="s">
        <v>117</v>
      </c>
      <c r="C79" s="46"/>
      <c r="D79" s="46"/>
      <c r="E79" s="47" t="s">
        <v>118</v>
      </c>
      <c r="F79" s="47"/>
      <c r="G79" s="47"/>
      <c r="H79" s="14"/>
      <c r="I79" s="16">
        <v>26540</v>
      </c>
      <c r="J79" s="16">
        <v>32500</v>
      </c>
      <c r="K79" s="16">
        <v>32464.64</v>
      </c>
      <c r="L79" s="12">
        <f aca="true" t="shared" si="4" ref="L79:L124">K79/J79</f>
        <v>0.998912</v>
      </c>
      <c r="M79" s="21">
        <f>K79/K406</f>
        <v>0.002222901174530395</v>
      </c>
    </row>
    <row r="80" spans="2:13" ht="12.75">
      <c r="B80" s="48" t="s">
        <v>119</v>
      </c>
      <c r="C80" s="48"/>
      <c r="D80" s="48"/>
      <c r="E80" s="49" t="s">
        <v>639</v>
      </c>
      <c r="F80" s="49"/>
      <c r="G80" s="49"/>
      <c r="H80" s="7"/>
      <c r="I80" s="16">
        <f>SUM(I81:I84)</f>
        <v>36010.25</v>
      </c>
      <c r="J80" s="16">
        <f>SUM(J81:J84)</f>
        <v>35000</v>
      </c>
      <c r="K80" s="16">
        <f>SUM(K81:K84)</f>
        <v>31302.449999999997</v>
      </c>
      <c r="L80" s="21">
        <f t="shared" si="4"/>
        <v>0.8943557142857143</v>
      </c>
      <c r="M80" s="21">
        <f>K80/K406</f>
        <v>0.002143324332895081</v>
      </c>
    </row>
    <row r="81" spans="2:13" ht="12.75">
      <c r="B81" s="46" t="s">
        <v>120</v>
      </c>
      <c r="C81" s="46"/>
      <c r="D81" s="46"/>
      <c r="E81" s="47" t="s">
        <v>121</v>
      </c>
      <c r="F81" s="47"/>
      <c r="G81" s="47"/>
      <c r="H81" s="14"/>
      <c r="I81" s="16">
        <v>2151.37</v>
      </c>
      <c r="J81" s="16">
        <v>4000</v>
      </c>
      <c r="K81" s="16">
        <v>3504.71</v>
      </c>
      <c r="L81" s="12">
        <f t="shared" si="4"/>
        <v>0.8761775</v>
      </c>
      <c r="M81" s="21">
        <f>K81/K406</f>
        <v>0.00023997259712069566</v>
      </c>
    </row>
    <row r="82" spans="2:13" ht="12.75">
      <c r="B82" s="46" t="s">
        <v>122</v>
      </c>
      <c r="C82" s="46"/>
      <c r="D82" s="46"/>
      <c r="E82" s="47" t="s">
        <v>123</v>
      </c>
      <c r="F82" s="47"/>
      <c r="G82" s="47"/>
      <c r="H82" s="14"/>
      <c r="I82" s="16">
        <v>1173.37</v>
      </c>
      <c r="J82" s="16">
        <v>1000</v>
      </c>
      <c r="K82" s="16">
        <v>339.05</v>
      </c>
      <c r="L82" s="12">
        <f t="shared" si="4"/>
        <v>0.33905</v>
      </c>
      <c r="M82" s="21">
        <f>K82/K406</f>
        <v>2.3215247211259097E-05</v>
      </c>
    </row>
    <row r="83" spans="2:13" ht="12.75">
      <c r="B83" s="46" t="s">
        <v>124</v>
      </c>
      <c r="C83" s="46"/>
      <c r="D83" s="46"/>
      <c r="E83" s="47" t="s">
        <v>125</v>
      </c>
      <c r="F83" s="47"/>
      <c r="G83" s="47"/>
      <c r="H83" s="14"/>
      <c r="I83" s="16">
        <v>22607.75</v>
      </c>
      <c r="J83" s="16">
        <v>0</v>
      </c>
      <c r="K83" s="16">
        <v>0</v>
      </c>
      <c r="L83" s="12">
        <v>0</v>
      </c>
      <c r="M83" s="21">
        <f>K83/K406</f>
        <v>0</v>
      </c>
    </row>
    <row r="84" spans="2:13" ht="12.75">
      <c r="B84" s="46" t="s">
        <v>126</v>
      </c>
      <c r="C84" s="46"/>
      <c r="D84" s="46"/>
      <c r="E84" s="47" t="s">
        <v>127</v>
      </c>
      <c r="F84" s="47"/>
      <c r="G84" s="47"/>
      <c r="H84" s="14"/>
      <c r="I84" s="16">
        <v>10077.76</v>
      </c>
      <c r="J84" s="16">
        <v>30000</v>
      </c>
      <c r="K84" s="16">
        <v>27458.69</v>
      </c>
      <c r="L84" s="12">
        <f t="shared" si="4"/>
        <v>0.9152896666666667</v>
      </c>
      <c r="M84" s="21">
        <f>K84/K406</f>
        <v>0.0018801364885631263</v>
      </c>
    </row>
    <row r="85" spans="2:13" ht="12.75">
      <c r="B85" s="57" t="s">
        <v>130</v>
      </c>
      <c r="C85" s="57"/>
      <c r="D85" s="57"/>
      <c r="E85" s="58" t="s">
        <v>131</v>
      </c>
      <c r="F85" s="58"/>
      <c r="G85" s="58"/>
      <c r="H85" s="4"/>
      <c r="I85" s="15">
        <f>SUM(I86,I96,I105,I133,I138)</f>
        <v>1948614.9799999995</v>
      </c>
      <c r="J85" s="15">
        <f>SUM(J86,J96,J105,J133,J138)</f>
        <v>2161751</v>
      </c>
      <c r="K85" s="15">
        <f>SUM(K86,K96,K105,K133,K138)</f>
        <v>2092850.82</v>
      </c>
      <c r="L85" s="23">
        <f t="shared" si="4"/>
        <v>0.968127605815841</v>
      </c>
      <c r="M85" s="23">
        <f>K85/K406</f>
        <v>0.14330054317235308</v>
      </c>
    </row>
    <row r="86" spans="2:13" ht="12.75">
      <c r="B86" s="48" t="s">
        <v>132</v>
      </c>
      <c r="C86" s="48"/>
      <c r="D86" s="48"/>
      <c r="E86" s="49" t="s">
        <v>133</v>
      </c>
      <c r="F86" s="49"/>
      <c r="G86" s="49"/>
      <c r="H86" s="7"/>
      <c r="I86" s="16">
        <f>SUM(I87:I95)</f>
        <v>58769</v>
      </c>
      <c r="J86" s="16">
        <f>SUM(J87:J95)</f>
        <v>57151</v>
      </c>
      <c r="K86" s="16">
        <f>SUM(K87:K95)</f>
        <v>57151</v>
      </c>
      <c r="L86" s="21">
        <f t="shared" si="4"/>
        <v>1</v>
      </c>
      <c r="M86" s="21">
        <f>K86/K406</f>
        <v>0.003913212191035743</v>
      </c>
    </row>
    <row r="87" spans="2:13" ht="12.75">
      <c r="B87" s="46" t="s">
        <v>134</v>
      </c>
      <c r="C87" s="46"/>
      <c r="D87" s="46"/>
      <c r="E87" s="47" t="s">
        <v>135</v>
      </c>
      <c r="F87" s="47"/>
      <c r="G87" s="47"/>
      <c r="H87" s="14"/>
      <c r="I87" s="16">
        <v>37000</v>
      </c>
      <c r="J87" s="16">
        <v>37000</v>
      </c>
      <c r="K87" s="16">
        <v>37000</v>
      </c>
      <c r="L87" s="12">
        <f t="shared" si="4"/>
        <v>1</v>
      </c>
      <c r="M87" s="21">
        <f>K87/K406</f>
        <v>0.0025334438779430367</v>
      </c>
    </row>
    <row r="88" spans="2:13" ht="12.75">
      <c r="B88" s="46" t="s">
        <v>136</v>
      </c>
      <c r="C88" s="46"/>
      <c r="D88" s="46"/>
      <c r="E88" s="47" t="s">
        <v>137</v>
      </c>
      <c r="F88" s="47"/>
      <c r="G88" s="47"/>
      <c r="H88" s="14"/>
      <c r="I88" s="16">
        <v>3000</v>
      </c>
      <c r="J88" s="16">
        <v>3100</v>
      </c>
      <c r="K88" s="16">
        <v>3100</v>
      </c>
      <c r="L88" s="12">
        <f t="shared" si="4"/>
        <v>1</v>
      </c>
      <c r="M88" s="21">
        <f>K88/K406</f>
        <v>0.00021226151409793007</v>
      </c>
    </row>
    <row r="89" spans="2:13" ht="12.75">
      <c r="B89" s="46" t="s">
        <v>138</v>
      </c>
      <c r="C89" s="46"/>
      <c r="D89" s="46"/>
      <c r="E89" s="47" t="s">
        <v>139</v>
      </c>
      <c r="F89" s="47"/>
      <c r="G89" s="47"/>
      <c r="H89" s="14"/>
      <c r="I89" s="16">
        <v>6900</v>
      </c>
      <c r="J89" s="16">
        <v>6900</v>
      </c>
      <c r="K89" s="16">
        <v>6900</v>
      </c>
      <c r="L89" s="12">
        <f t="shared" si="4"/>
        <v>1</v>
      </c>
      <c r="M89" s="21">
        <f>K89/K406</f>
        <v>0.000472453047508296</v>
      </c>
    </row>
    <row r="90" spans="2:13" ht="12.75">
      <c r="B90" s="46" t="s">
        <v>140</v>
      </c>
      <c r="C90" s="46"/>
      <c r="D90" s="46"/>
      <c r="E90" s="47" t="s">
        <v>141</v>
      </c>
      <c r="F90" s="47"/>
      <c r="G90" s="47"/>
      <c r="H90" s="14"/>
      <c r="I90" s="16">
        <v>1100</v>
      </c>
      <c r="J90" s="16">
        <v>1000</v>
      </c>
      <c r="K90" s="16">
        <v>1000</v>
      </c>
      <c r="L90" s="12">
        <f t="shared" si="4"/>
        <v>1</v>
      </c>
      <c r="M90" s="21">
        <f>K90/K406</f>
        <v>6.847145616062261E-05</v>
      </c>
    </row>
    <row r="91" spans="2:13" ht="12.75">
      <c r="B91" s="46" t="s">
        <v>142</v>
      </c>
      <c r="C91" s="46"/>
      <c r="D91" s="46"/>
      <c r="E91" s="47" t="s">
        <v>143</v>
      </c>
      <c r="F91" s="47"/>
      <c r="G91" s="47"/>
      <c r="H91" s="14"/>
      <c r="I91" s="16">
        <v>4497</v>
      </c>
      <c r="J91" s="16">
        <v>3041.96</v>
      </c>
      <c r="K91" s="16">
        <v>3041.96</v>
      </c>
      <c r="L91" s="12">
        <f t="shared" si="4"/>
        <v>1</v>
      </c>
      <c r="M91" s="21">
        <f>K91/K406</f>
        <v>0.00020828743078236755</v>
      </c>
    </row>
    <row r="92" spans="2:13" ht="12.75">
      <c r="B92" s="46" t="s">
        <v>144</v>
      </c>
      <c r="C92" s="46"/>
      <c r="D92" s="46"/>
      <c r="E92" s="47" t="s">
        <v>145</v>
      </c>
      <c r="F92" s="47"/>
      <c r="G92" s="47"/>
      <c r="H92" s="14"/>
      <c r="I92" s="16">
        <v>5400</v>
      </c>
      <c r="J92" s="16">
        <v>4988.04</v>
      </c>
      <c r="K92" s="16">
        <v>4988.04</v>
      </c>
      <c r="L92" s="12">
        <f t="shared" si="4"/>
        <v>1</v>
      </c>
      <c r="M92" s="21">
        <f>K92/K406</f>
        <v>0.00034153836218743196</v>
      </c>
    </row>
    <row r="93" spans="2:13" ht="12.75">
      <c r="B93" s="46" t="s">
        <v>146</v>
      </c>
      <c r="C93" s="46"/>
      <c r="D93" s="46"/>
      <c r="E93" s="47" t="s">
        <v>147</v>
      </c>
      <c r="F93" s="47"/>
      <c r="G93" s="47"/>
      <c r="H93" s="14"/>
      <c r="I93" s="16">
        <v>272</v>
      </c>
      <c r="J93" s="16">
        <v>108</v>
      </c>
      <c r="K93" s="16">
        <v>108</v>
      </c>
      <c r="L93" s="12">
        <f t="shared" si="4"/>
        <v>1</v>
      </c>
      <c r="M93" s="21">
        <f>K93/K406</f>
        <v>7.3949172653472416E-06</v>
      </c>
    </row>
    <row r="94" spans="2:13" ht="12.75">
      <c r="B94" s="46" t="s">
        <v>209</v>
      </c>
      <c r="C94" s="46"/>
      <c r="D94" s="46"/>
      <c r="E94" s="47" t="s">
        <v>210</v>
      </c>
      <c r="F94" s="47"/>
      <c r="G94" s="47"/>
      <c r="H94" s="14"/>
      <c r="I94" s="16">
        <v>0</v>
      </c>
      <c r="J94" s="16">
        <v>470</v>
      </c>
      <c r="K94" s="16">
        <v>470</v>
      </c>
      <c r="L94" s="12">
        <f t="shared" si="4"/>
        <v>1</v>
      </c>
      <c r="M94" s="21">
        <f>K94/K406</f>
        <v>3.2181584395492626E-05</v>
      </c>
    </row>
    <row r="95" spans="2:13" ht="12.75" customHeight="1">
      <c r="B95" s="46" t="s">
        <v>148</v>
      </c>
      <c r="C95" s="46"/>
      <c r="D95" s="46"/>
      <c r="E95" s="47" t="s">
        <v>149</v>
      </c>
      <c r="F95" s="47"/>
      <c r="G95" s="47"/>
      <c r="H95" s="14"/>
      <c r="I95" s="16">
        <v>600</v>
      </c>
      <c r="J95" s="16">
        <v>543</v>
      </c>
      <c r="K95" s="16">
        <v>543</v>
      </c>
      <c r="L95" s="12">
        <f t="shared" si="4"/>
        <v>1</v>
      </c>
      <c r="M95" s="22">
        <f>K95/K406</f>
        <v>3.718000069521807E-05</v>
      </c>
    </row>
    <row r="96" spans="2:13" ht="12.75" customHeight="1">
      <c r="B96" s="48" t="s">
        <v>150</v>
      </c>
      <c r="C96" s="48"/>
      <c r="D96" s="48"/>
      <c r="E96" s="49" t="s">
        <v>151</v>
      </c>
      <c r="F96" s="49"/>
      <c r="G96" s="49"/>
      <c r="H96" s="7"/>
      <c r="I96" s="16">
        <f>SUM(I97:I104)</f>
        <v>75338.37</v>
      </c>
      <c r="J96" s="16">
        <f>SUM(J97:J104)</f>
        <v>77000</v>
      </c>
      <c r="K96" s="16">
        <f>SUM(K97:K104)</f>
        <v>75549.45</v>
      </c>
      <c r="L96" s="21">
        <f t="shared" si="4"/>
        <v>0.9811616883116883</v>
      </c>
      <c r="M96" s="21">
        <f>K96/K406</f>
        <v>0.005172980853634149</v>
      </c>
    </row>
    <row r="97" spans="2:13" ht="12.75" customHeight="1">
      <c r="B97" s="46" t="s">
        <v>152</v>
      </c>
      <c r="C97" s="46"/>
      <c r="D97" s="46"/>
      <c r="E97" s="47" t="s">
        <v>153</v>
      </c>
      <c r="F97" s="47"/>
      <c r="G97" s="47"/>
      <c r="H97" s="14"/>
      <c r="I97" s="16">
        <v>67740</v>
      </c>
      <c r="J97" s="16">
        <v>66800</v>
      </c>
      <c r="K97" s="16">
        <v>65600</v>
      </c>
      <c r="L97" s="12">
        <f t="shared" si="4"/>
        <v>0.9820359281437125</v>
      </c>
      <c r="M97" s="21">
        <f>K97/K406</f>
        <v>0.004491727524136843</v>
      </c>
    </row>
    <row r="98" spans="2:13" ht="12.75" customHeight="1">
      <c r="B98" s="46" t="s">
        <v>154</v>
      </c>
      <c r="C98" s="46"/>
      <c r="D98" s="46"/>
      <c r="E98" s="47" t="s">
        <v>155</v>
      </c>
      <c r="F98" s="47"/>
      <c r="G98" s="47"/>
      <c r="H98" s="14"/>
      <c r="I98" s="16">
        <v>54.7</v>
      </c>
      <c r="J98" s="16">
        <v>100</v>
      </c>
      <c r="K98" s="16">
        <v>0</v>
      </c>
      <c r="L98" s="22">
        <f t="shared" si="4"/>
        <v>0</v>
      </c>
      <c r="M98" s="21">
        <f>K98/K406</f>
        <v>0</v>
      </c>
    </row>
    <row r="99" spans="2:13" ht="12.75" customHeight="1">
      <c r="B99" s="46" t="s">
        <v>156</v>
      </c>
      <c r="C99" s="46"/>
      <c r="D99" s="46"/>
      <c r="E99" s="47" t="s">
        <v>157</v>
      </c>
      <c r="F99" s="47"/>
      <c r="G99" s="47"/>
      <c r="H99" s="14"/>
      <c r="I99" s="16">
        <v>4601.78</v>
      </c>
      <c r="J99" s="16">
        <v>3450</v>
      </c>
      <c r="K99" s="16">
        <v>3443.09</v>
      </c>
      <c r="L99" s="12">
        <f t="shared" si="4"/>
        <v>0.9979971014492754</v>
      </c>
      <c r="M99" s="21">
        <f>K99/K406</f>
        <v>0.0002357533859920781</v>
      </c>
    </row>
    <row r="100" spans="2:13" ht="12.75" customHeight="1">
      <c r="B100" s="46" t="s">
        <v>158</v>
      </c>
      <c r="C100" s="46"/>
      <c r="D100" s="46"/>
      <c r="E100" s="47" t="s">
        <v>159</v>
      </c>
      <c r="F100" s="47"/>
      <c r="G100" s="47"/>
      <c r="H100" s="14"/>
      <c r="I100" s="16">
        <v>2073.58</v>
      </c>
      <c r="J100" s="16">
        <v>4750</v>
      </c>
      <c r="K100" s="16">
        <v>4728.03</v>
      </c>
      <c r="L100" s="12">
        <f t="shared" si="4"/>
        <v>0.9953747368421052</v>
      </c>
      <c r="M100" s="21">
        <f>K100/K406</f>
        <v>0.0003237350988711085</v>
      </c>
    </row>
    <row r="101" spans="2:13" ht="12.75" customHeight="1">
      <c r="B101" s="46" t="s">
        <v>160</v>
      </c>
      <c r="C101" s="46"/>
      <c r="D101" s="46"/>
      <c r="E101" s="47" t="s">
        <v>310</v>
      </c>
      <c r="F101" s="47"/>
      <c r="G101" s="47"/>
      <c r="H101" s="14"/>
      <c r="I101" s="16">
        <v>244.8</v>
      </c>
      <c r="J101" s="16">
        <v>500</v>
      </c>
      <c r="K101" s="16">
        <v>468.06</v>
      </c>
      <c r="L101" s="12">
        <f t="shared" si="4"/>
        <v>0.93612</v>
      </c>
      <c r="M101" s="21">
        <f>K101/K406</f>
        <v>3.204874977054102E-05</v>
      </c>
    </row>
    <row r="102" spans="2:13" ht="12.75" customHeight="1">
      <c r="B102" s="46" t="s">
        <v>161</v>
      </c>
      <c r="C102" s="46"/>
      <c r="D102" s="46"/>
      <c r="E102" s="47" t="s">
        <v>162</v>
      </c>
      <c r="F102" s="47"/>
      <c r="G102" s="47"/>
      <c r="H102" s="14"/>
      <c r="I102" s="16">
        <v>0</v>
      </c>
      <c r="J102" s="16">
        <v>100</v>
      </c>
      <c r="K102" s="16">
        <v>93.99</v>
      </c>
      <c r="L102" s="12">
        <f t="shared" si="4"/>
        <v>0.9399</v>
      </c>
      <c r="M102" s="21">
        <f>K102/K406</f>
        <v>6.435632164536918E-06</v>
      </c>
    </row>
    <row r="103" spans="2:13" ht="27" customHeight="1">
      <c r="B103" s="46" t="s">
        <v>163</v>
      </c>
      <c r="C103" s="46"/>
      <c r="D103" s="46"/>
      <c r="E103" s="66" t="s">
        <v>601</v>
      </c>
      <c r="F103" s="66"/>
      <c r="G103" s="66"/>
      <c r="H103" s="14"/>
      <c r="I103" s="16">
        <v>119.56</v>
      </c>
      <c r="J103" s="16">
        <v>400</v>
      </c>
      <c r="K103" s="16">
        <v>344.4</v>
      </c>
      <c r="L103" s="12">
        <f t="shared" si="4"/>
        <v>0.861</v>
      </c>
      <c r="M103" s="21">
        <f>K103/K406</f>
        <v>2.3581569501718424E-05</v>
      </c>
    </row>
    <row r="104" spans="2:13" ht="12.75" customHeight="1">
      <c r="B104" s="46" t="s">
        <v>164</v>
      </c>
      <c r="C104" s="46"/>
      <c r="D104" s="46"/>
      <c r="E104" s="47" t="s">
        <v>165</v>
      </c>
      <c r="F104" s="47"/>
      <c r="G104" s="47"/>
      <c r="H104" s="14"/>
      <c r="I104" s="16">
        <v>503.95</v>
      </c>
      <c r="J104" s="16">
        <v>900</v>
      </c>
      <c r="K104" s="16">
        <v>871.88</v>
      </c>
      <c r="L104" s="12">
        <f t="shared" si="4"/>
        <v>0.9687555555555556</v>
      </c>
      <c r="M104" s="21">
        <f>K104/K406</f>
        <v>5.9698893197323636E-05</v>
      </c>
    </row>
    <row r="105" spans="2:13" ht="12.75">
      <c r="B105" s="48" t="s">
        <v>166</v>
      </c>
      <c r="C105" s="48"/>
      <c r="D105" s="48"/>
      <c r="E105" s="49" t="s">
        <v>167</v>
      </c>
      <c r="F105" s="49"/>
      <c r="G105" s="49"/>
      <c r="H105" s="7"/>
      <c r="I105" s="16">
        <f>SUM(I106:I132)</f>
        <v>1774365.7899999998</v>
      </c>
      <c r="J105" s="16">
        <f>SUM(J106:J132)</f>
        <v>1967700</v>
      </c>
      <c r="K105" s="16">
        <f>SUM(K106:K132)</f>
        <v>1901754.01</v>
      </c>
      <c r="L105" s="21">
        <f t="shared" si="4"/>
        <v>0.9664857498602429</v>
      </c>
      <c r="M105" s="21">
        <f>K105/K406</f>
        <v>0.13021586632400325</v>
      </c>
    </row>
    <row r="106" spans="2:13" ht="12.75">
      <c r="B106" s="46" t="s">
        <v>168</v>
      </c>
      <c r="C106" s="46"/>
      <c r="D106" s="46"/>
      <c r="E106" s="47" t="s">
        <v>169</v>
      </c>
      <c r="F106" s="47"/>
      <c r="G106" s="47"/>
      <c r="H106" s="14"/>
      <c r="I106" s="16">
        <v>894.52</v>
      </c>
      <c r="J106" s="16">
        <v>1000</v>
      </c>
      <c r="K106" s="16">
        <v>993</v>
      </c>
      <c r="L106" s="12">
        <f t="shared" si="4"/>
        <v>0.993</v>
      </c>
      <c r="M106" s="22">
        <f>K106/K406</f>
        <v>6.799215596749824E-05</v>
      </c>
    </row>
    <row r="107" spans="2:13" ht="12.75">
      <c r="B107" s="46" t="s">
        <v>170</v>
      </c>
      <c r="C107" s="46"/>
      <c r="D107" s="46"/>
      <c r="E107" s="47" t="s">
        <v>171</v>
      </c>
      <c r="F107" s="47"/>
      <c r="G107" s="47"/>
      <c r="H107" s="14"/>
      <c r="I107" s="16">
        <v>998506.32</v>
      </c>
      <c r="J107" s="16">
        <v>1197000</v>
      </c>
      <c r="K107" s="16">
        <v>1165641.29</v>
      </c>
      <c r="L107" s="12">
        <f t="shared" si="4"/>
        <v>0.9738022472848789</v>
      </c>
      <c r="M107" s="22">
        <f>K107/K406</f>
        <v>0.07981315648724659</v>
      </c>
    </row>
    <row r="108" spans="2:13" ht="12.75">
      <c r="B108" s="46" t="s">
        <v>172</v>
      </c>
      <c r="C108" s="46"/>
      <c r="D108" s="46"/>
      <c r="E108" s="47" t="s">
        <v>173</v>
      </c>
      <c r="F108" s="47"/>
      <c r="G108" s="47"/>
      <c r="H108" s="14"/>
      <c r="I108" s="16">
        <v>75711.77</v>
      </c>
      <c r="J108" s="16">
        <v>82100</v>
      </c>
      <c r="K108" s="16">
        <v>82086.68</v>
      </c>
      <c r="L108" s="12">
        <f t="shared" si="4"/>
        <v>0.9998377588306941</v>
      </c>
      <c r="M108" s="22">
        <f>K108/K406</f>
        <v>0.005620594510991056</v>
      </c>
    </row>
    <row r="109" spans="2:13" ht="12.75">
      <c r="B109" s="46" t="s">
        <v>174</v>
      </c>
      <c r="C109" s="46"/>
      <c r="D109" s="46"/>
      <c r="E109" s="47" t="s">
        <v>175</v>
      </c>
      <c r="F109" s="47"/>
      <c r="G109" s="47"/>
      <c r="H109" s="14"/>
      <c r="I109" s="16">
        <v>170195.79</v>
      </c>
      <c r="J109" s="16">
        <v>189000</v>
      </c>
      <c r="K109" s="16">
        <v>175013.2</v>
      </c>
      <c r="L109" s="12">
        <f t="shared" si="4"/>
        <v>0.9259957671957673</v>
      </c>
      <c r="M109" s="22">
        <f>K109/K406</f>
        <v>0.011983408651330277</v>
      </c>
    </row>
    <row r="110" spans="2:13" ht="12.75">
      <c r="B110" s="46" t="s">
        <v>176</v>
      </c>
      <c r="C110" s="46"/>
      <c r="D110" s="46"/>
      <c r="E110" s="47" t="s">
        <v>177</v>
      </c>
      <c r="F110" s="47"/>
      <c r="G110" s="47"/>
      <c r="H110" s="14"/>
      <c r="I110" s="16">
        <v>25228.26</v>
      </c>
      <c r="J110" s="16">
        <v>44200</v>
      </c>
      <c r="K110" s="16">
        <v>41442.59</v>
      </c>
      <c r="L110" s="12">
        <f t="shared" si="4"/>
        <v>0.9376151583710406</v>
      </c>
      <c r="M110" s="22">
        <f>K110/K406</f>
        <v>0.0028376344843676566</v>
      </c>
    </row>
    <row r="111" spans="2:13" ht="12.75">
      <c r="B111" s="46" t="s">
        <v>178</v>
      </c>
      <c r="C111" s="46"/>
      <c r="D111" s="46"/>
      <c r="E111" s="47" t="s">
        <v>179</v>
      </c>
      <c r="F111" s="47"/>
      <c r="G111" s="47"/>
      <c r="H111" s="14"/>
      <c r="I111" s="16">
        <v>27457</v>
      </c>
      <c r="J111" s="16">
        <v>400</v>
      </c>
      <c r="K111" s="16">
        <v>319</v>
      </c>
      <c r="L111" s="12">
        <f t="shared" si="4"/>
        <v>0.7975</v>
      </c>
      <c r="M111" s="22">
        <f>K111/K406</f>
        <v>2.1842394515238612E-05</v>
      </c>
    </row>
    <row r="112" spans="2:13" ht="12.75">
      <c r="B112" s="46" t="s">
        <v>180</v>
      </c>
      <c r="C112" s="46"/>
      <c r="D112" s="46"/>
      <c r="E112" s="47" t="s">
        <v>181</v>
      </c>
      <c r="F112" s="47"/>
      <c r="G112" s="47"/>
      <c r="H112" s="14"/>
      <c r="I112" s="16">
        <v>5420.7</v>
      </c>
      <c r="J112" s="16">
        <v>4400</v>
      </c>
      <c r="K112" s="16">
        <v>3982.69</v>
      </c>
      <c r="L112" s="22">
        <f t="shared" si="4"/>
        <v>0.9051568181818181</v>
      </c>
      <c r="M112" s="22">
        <f>K112/K406</f>
        <v>0.00027270058373635007</v>
      </c>
    </row>
    <row r="113" spans="2:13" ht="12.75">
      <c r="B113" s="46" t="s">
        <v>182</v>
      </c>
      <c r="C113" s="46"/>
      <c r="D113" s="46"/>
      <c r="E113" s="47" t="s">
        <v>183</v>
      </c>
      <c r="F113" s="47"/>
      <c r="G113" s="47"/>
      <c r="H113" s="14"/>
      <c r="I113" s="16">
        <v>123078.5</v>
      </c>
      <c r="J113" s="16">
        <v>52600</v>
      </c>
      <c r="K113" s="16">
        <v>52017.4</v>
      </c>
      <c r="L113" s="12">
        <f t="shared" si="4"/>
        <v>0.9889239543726236</v>
      </c>
      <c r="M113" s="22">
        <f>K113/K406</f>
        <v>0.0035617071236895706</v>
      </c>
    </row>
    <row r="114" spans="2:13" ht="12.75">
      <c r="B114" s="46" t="s">
        <v>184</v>
      </c>
      <c r="C114" s="46"/>
      <c r="D114" s="46"/>
      <c r="E114" s="47" t="s">
        <v>185</v>
      </c>
      <c r="F114" s="47"/>
      <c r="G114" s="47"/>
      <c r="H114" s="14"/>
      <c r="I114" s="16">
        <v>19946.9</v>
      </c>
      <c r="J114" s="16">
        <v>25000</v>
      </c>
      <c r="K114" s="16">
        <v>21150.44</v>
      </c>
      <c r="L114" s="12">
        <f t="shared" si="4"/>
        <v>0.8460175999999999</v>
      </c>
      <c r="M114" s="22">
        <f>K114/K406</f>
        <v>0.0014482014252378786</v>
      </c>
    </row>
    <row r="115" spans="2:13" ht="12.75">
      <c r="B115" s="46" t="s">
        <v>186</v>
      </c>
      <c r="C115" s="46"/>
      <c r="D115" s="46"/>
      <c r="E115" s="47" t="s">
        <v>187</v>
      </c>
      <c r="F115" s="47"/>
      <c r="G115" s="47"/>
      <c r="H115" s="14"/>
      <c r="I115" s="16">
        <v>31987.66</v>
      </c>
      <c r="J115" s="16">
        <v>7200</v>
      </c>
      <c r="K115" s="16">
        <v>7147.99</v>
      </c>
      <c r="L115" s="12">
        <f t="shared" si="4"/>
        <v>0.9927763888888889</v>
      </c>
      <c r="M115" s="22">
        <f>K115/K406</f>
        <v>0.0004894332839215688</v>
      </c>
    </row>
    <row r="116" spans="2:13" ht="12.75">
      <c r="B116" s="46" t="s">
        <v>188</v>
      </c>
      <c r="C116" s="46"/>
      <c r="D116" s="46"/>
      <c r="E116" s="47" t="s">
        <v>189</v>
      </c>
      <c r="F116" s="47"/>
      <c r="G116" s="47"/>
      <c r="H116" s="14"/>
      <c r="I116" s="16">
        <v>952</v>
      </c>
      <c r="J116" s="16">
        <v>1000</v>
      </c>
      <c r="K116" s="16">
        <v>810</v>
      </c>
      <c r="L116" s="12">
        <f t="shared" si="4"/>
        <v>0.81</v>
      </c>
      <c r="M116" s="22">
        <f>K116/K406</f>
        <v>5.546187949010431E-05</v>
      </c>
    </row>
    <row r="117" spans="2:13" ht="12.75">
      <c r="B117" s="65" t="s">
        <v>190</v>
      </c>
      <c r="C117" s="65"/>
      <c r="D117" s="65"/>
      <c r="E117" s="47" t="s">
        <v>191</v>
      </c>
      <c r="F117" s="47"/>
      <c r="G117" s="47"/>
      <c r="H117" s="14"/>
      <c r="I117" s="16">
        <v>132384.12</v>
      </c>
      <c r="J117" s="16">
        <v>156700</v>
      </c>
      <c r="K117" s="16">
        <v>153200.38</v>
      </c>
      <c r="L117" s="22">
        <f t="shared" si="4"/>
        <v>0.9776667517549458</v>
      </c>
      <c r="M117" s="22">
        <f>K117/K406</f>
        <v>0.010489853102960725</v>
      </c>
    </row>
    <row r="118" spans="2:13" ht="12.75">
      <c r="B118" s="65" t="s">
        <v>192</v>
      </c>
      <c r="C118" s="65"/>
      <c r="D118" s="65"/>
      <c r="E118" s="47" t="s">
        <v>193</v>
      </c>
      <c r="F118" s="47"/>
      <c r="G118" s="47"/>
      <c r="H118" s="14"/>
      <c r="I118" s="16">
        <v>4548.12</v>
      </c>
      <c r="J118" s="16">
        <v>6000</v>
      </c>
      <c r="K118" s="16">
        <v>5923.98</v>
      </c>
      <c r="L118" s="22">
        <f t="shared" si="4"/>
        <v>0.9873299999999999</v>
      </c>
      <c r="M118" s="22">
        <f>K118/K406</f>
        <v>0.0004056235368664051</v>
      </c>
    </row>
    <row r="119" spans="2:13" ht="12.75">
      <c r="B119" s="46" t="s">
        <v>194</v>
      </c>
      <c r="C119" s="46"/>
      <c r="D119" s="46"/>
      <c r="E119" s="47" t="s">
        <v>195</v>
      </c>
      <c r="F119" s="47"/>
      <c r="G119" s="47"/>
      <c r="H119" s="14"/>
      <c r="I119" s="16">
        <v>7005.47</v>
      </c>
      <c r="J119" s="16">
        <v>9100</v>
      </c>
      <c r="K119" s="16">
        <v>8294.61</v>
      </c>
      <c r="L119" s="12">
        <f t="shared" si="4"/>
        <v>0.9114956043956045</v>
      </c>
      <c r="M119" s="22">
        <f>K119/K406</f>
        <v>0.0005679440249844619</v>
      </c>
    </row>
    <row r="120" spans="2:13" ht="12.75">
      <c r="B120" s="46" t="s">
        <v>196</v>
      </c>
      <c r="C120" s="46"/>
      <c r="D120" s="46"/>
      <c r="E120" s="47" t="s">
        <v>197</v>
      </c>
      <c r="F120" s="47"/>
      <c r="G120" s="47"/>
      <c r="H120" s="14"/>
      <c r="I120" s="16">
        <v>25267.02</v>
      </c>
      <c r="J120" s="16">
        <v>12500</v>
      </c>
      <c r="K120" s="16">
        <v>10633</v>
      </c>
      <c r="L120" s="12">
        <f t="shared" si="4"/>
        <v>0.85064</v>
      </c>
      <c r="M120" s="22">
        <f>K120/K406</f>
        <v>0.0007280569933559002</v>
      </c>
    </row>
    <row r="121" spans="2:13" ht="12.75">
      <c r="B121" s="46" t="s">
        <v>198</v>
      </c>
      <c r="C121" s="46"/>
      <c r="D121" s="46"/>
      <c r="E121" s="47" t="s">
        <v>310</v>
      </c>
      <c r="F121" s="47"/>
      <c r="G121" s="47"/>
      <c r="H121" s="14"/>
      <c r="I121" s="16">
        <v>26866.74</v>
      </c>
      <c r="J121" s="16">
        <v>33500</v>
      </c>
      <c r="K121" s="16">
        <v>28837.11</v>
      </c>
      <c r="L121" s="12">
        <f t="shared" si="4"/>
        <v>0.8608092537313433</v>
      </c>
      <c r="M121" s="22">
        <f>K121/K406</f>
        <v>0.001974518913164052</v>
      </c>
    </row>
    <row r="122" spans="2:13" ht="12.75">
      <c r="B122" s="46" t="s">
        <v>199</v>
      </c>
      <c r="C122" s="46"/>
      <c r="D122" s="46"/>
      <c r="E122" s="47" t="s">
        <v>200</v>
      </c>
      <c r="F122" s="47"/>
      <c r="G122" s="47"/>
      <c r="H122" s="14"/>
      <c r="I122" s="16">
        <v>180.76</v>
      </c>
      <c r="J122" s="16">
        <v>0</v>
      </c>
      <c r="K122" s="16">
        <v>0</v>
      </c>
      <c r="L122" s="12">
        <v>0</v>
      </c>
      <c r="M122" s="22">
        <f>K122/K406</f>
        <v>0</v>
      </c>
    </row>
    <row r="123" spans="2:13" ht="12.75">
      <c r="B123" s="46" t="s">
        <v>201</v>
      </c>
      <c r="C123" s="46"/>
      <c r="D123" s="46"/>
      <c r="E123" s="47" t="s">
        <v>202</v>
      </c>
      <c r="F123" s="47"/>
      <c r="G123" s="47"/>
      <c r="H123" s="14"/>
      <c r="I123" s="16">
        <v>1567</v>
      </c>
      <c r="J123" s="16">
        <v>600</v>
      </c>
      <c r="K123" s="16">
        <v>432</v>
      </c>
      <c r="L123" s="12">
        <f t="shared" si="4"/>
        <v>0.72</v>
      </c>
      <c r="M123" s="22">
        <f>K123/K406</f>
        <v>2.9579669061388966E-05</v>
      </c>
    </row>
    <row r="124" spans="2:13" ht="12.75">
      <c r="B124" s="46" t="s">
        <v>203</v>
      </c>
      <c r="C124" s="46"/>
      <c r="D124" s="46"/>
      <c r="E124" s="47" t="s">
        <v>204</v>
      </c>
      <c r="F124" s="47"/>
      <c r="G124" s="47"/>
      <c r="H124" s="14"/>
      <c r="I124" s="16">
        <v>39425</v>
      </c>
      <c r="J124" s="16">
        <v>41100</v>
      </c>
      <c r="K124" s="16">
        <v>41100</v>
      </c>
      <c r="L124" s="12">
        <f t="shared" si="4"/>
        <v>1</v>
      </c>
      <c r="M124" s="22">
        <f>K124/K406</f>
        <v>0.002814176848201589</v>
      </c>
    </row>
    <row r="125" spans="2:13" ht="12.75">
      <c r="B125" s="46" t="s">
        <v>205</v>
      </c>
      <c r="C125" s="46"/>
      <c r="D125" s="46"/>
      <c r="E125" s="47" t="s">
        <v>206</v>
      </c>
      <c r="F125" s="47"/>
      <c r="G125" s="47"/>
      <c r="H125" s="14"/>
      <c r="I125" s="16">
        <v>3.27</v>
      </c>
      <c r="J125" s="16">
        <v>50</v>
      </c>
      <c r="K125" s="16">
        <v>38.54</v>
      </c>
      <c r="L125" s="12">
        <f>K125/J125</f>
        <v>0.7707999999999999</v>
      </c>
      <c r="M125" s="22">
        <f>K125/K406</f>
        <v>2.6388899204303953E-06</v>
      </c>
    </row>
    <row r="126" spans="2:13" ht="12.75">
      <c r="B126" s="46" t="s">
        <v>83</v>
      </c>
      <c r="C126" s="46"/>
      <c r="D126" s="46"/>
      <c r="E126" s="47" t="s">
        <v>84</v>
      </c>
      <c r="F126" s="47"/>
      <c r="G126" s="47"/>
      <c r="H126" s="14"/>
      <c r="I126" s="16">
        <v>0</v>
      </c>
      <c r="J126" s="16">
        <v>250</v>
      </c>
      <c r="K126" s="16">
        <v>200</v>
      </c>
      <c r="L126" s="12">
        <f>K126/J126</f>
        <v>0.8</v>
      </c>
      <c r="M126" s="22">
        <f>K126/K406</f>
        <v>1.3694291232124521E-05</v>
      </c>
    </row>
    <row r="127" spans="2:13" ht="12.75">
      <c r="B127" s="65" t="s">
        <v>207</v>
      </c>
      <c r="C127" s="65"/>
      <c r="D127" s="65"/>
      <c r="E127" s="47" t="s">
        <v>208</v>
      </c>
      <c r="F127" s="47"/>
      <c r="G127" s="47"/>
      <c r="H127" s="14"/>
      <c r="I127" s="16">
        <v>5364.37</v>
      </c>
      <c r="J127" s="16">
        <v>4700</v>
      </c>
      <c r="K127" s="16">
        <v>3944.29</v>
      </c>
      <c r="L127" s="22">
        <f aca="true" t="shared" si="5" ref="L127:L134">K127/J127</f>
        <v>0.8392106382978723</v>
      </c>
      <c r="M127" s="22">
        <f>K127/K406</f>
        <v>0.00027007127981978213</v>
      </c>
    </row>
    <row r="128" spans="2:13" ht="12.75">
      <c r="B128" s="65" t="s">
        <v>209</v>
      </c>
      <c r="C128" s="65"/>
      <c r="D128" s="65"/>
      <c r="E128" s="47" t="s">
        <v>210</v>
      </c>
      <c r="F128" s="47"/>
      <c r="G128" s="47"/>
      <c r="H128" s="14"/>
      <c r="I128" s="16">
        <v>7530.5</v>
      </c>
      <c r="J128" s="16">
        <v>9400</v>
      </c>
      <c r="K128" s="16">
        <v>9360</v>
      </c>
      <c r="L128" s="22">
        <f t="shared" si="5"/>
        <v>0.9957446808510638</v>
      </c>
      <c r="M128" s="22">
        <f>K128/K406</f>
        <v>0.0006408928296634276</v>
      </c>
    </row>
    <row r="129" spans="2:13" ht="27" customHeight="1">
      <c r="B129" s="46" t="s">
        <v>211</v>
      </c>
      <c r="C129" s="46"/>
      <c r="D129" s="46"/>
      <c r="E129" s="66" t="s">
        <v>601</v>
      </c>
      <c r="F129" s="66"/>
      <c r="G129" s="66"/>
      <c r="H129" s="14"/>
      <c r="I129" s="16">
        <v>6020.31</v>
      </c>
      <c r="J129" s="16">
        <v>6000</v>
      </c>
      <c r="K129" s="16">
        <v>5506.72</v>
      </c>
      <c r="L129" s="12">
        <f t="shared" si="5"/>
        <v>0.9177866666666668</v>
      </c>
      <c r="M129" s="22">
        <f>K129/K406</f>
        <v>0.00037705313706882376</v>
      </c>
    </row>
    <row r="130" spans="2:13" ht="12.75">
      <c r="B130" s="46" t="s">
        <v>212</v>
      </c>
      <c r="C130" s="46"/>
      <c r="D130" s="46"/>
      <c r="E130" s="47" t="s">
        <v>213</v>
      </c>
      <c r="F130" s="47"/>
      <c r="G130" s="47"/>
      <c r="H130" s="14"/>
      <c r="I130" s="16">
        <v>28185.29</v>
      </c>
      <c r="J130" s="16">
        <v>30100</v>
      </c>
      <c r="K130" s="16">
        <v>30074.84</v>
      </c>
      <c r="L130" s="12">
        <f t="shared" si="5"/>
        <v>0.9991641196013289</v>
      </c>
      <c r="M130" s="22">
        <f>K130/K406</f>
        <v>0.0020592680885977393</v>
      </c>
    </row>
    <row r="131" spans="2:13" ht="12.75">
      <c r="B131" s="46" t="s">
        <v>214</v>
      </c>
      <c r="C131" s="46"/>
      <c r="D131" s="46"/>
      <c r="E131" s="47" t="s">
        <v>602</v>
      </c>
      <c r="F131" s="47"/>
      <c r="G131" s="47"/>
      <c r="H131" s="14"/>
      <c r="I131" s="16">
        <v>10638.4</v>
      </c>
      <c r="J131" s="16">
        <v>11100</v>
      </c>
      <c r="K131" s="16">
        <v>11001.86</v>
      </c>
      <c r="L131" s="12">
        <f t="shared" si="5"/>
        <v>0.9911585585585586</v>
      </c>
      <c r="M131" s="22">
        <f>K131/K406</f>
        <v>0.0007533133746753075</v>
      </c>
    </row>
    <row r="132" spans="2:13" ht="12.75">
      <c r="B132" s="46" t="s">
        <v>603</v>
      </c>
      <c r="C132" s="46"/>
      <c r="D132" s="46"/>
      <c r="E132" s="47" t="s">
        <v>215</v>
      </c>
      <c r="F132" s="47"/>
      <c r="G132" s="47"/>
      <c r="H132" s="14"/>
      <c r="I132" s="16">
        <v>0</v>
      </c>
      <c r="J132" s="16">
        <v>42700</v>
      </c>
      <c r="K132" s="16">
        <v>42602.4</v>
      </c>
      <c r="L132" s="12">
        <f t="shared" si="5"/>
        <v>0.9977142857142858</v>
      </c>
      <c r="M132" s="22">
        <f>K132/K406</f>
        <v>0.0029170483639373085</v>
      </c>
    </row>
    <row r="133" spans="2:13" ht="12.75">
      <c r="B133" s="48" t="s">
        <v>216</v>
      </c>
      <c r="C133" s="48"/>
      <c r="D133" s="48"/>
      <c r="E133" s="49" t="s">
        <v>217</v>
      </c>
      <c r="F133" s="49"/>
      <c r="G133" s="49"/>
      <c r="H133" s="7"/>
      <c r="I133" s="16">
        <f>SUM(I134:I137)</f>
        <v>29459.89</v>
      </c>
      <c r="J133" s="16">
        <f>SUM(J134:J137)</f>
        <v>42500</v>
      </c>
      <c r="K133" s="16">
        <f>SUM(K134:K137)</f>
        <v>41444.770000000004</v>
      </c>
      <c r="L133" s="21">
        <f t="shared" si="5"/>
        <v>0.9751710588235295</v>
      </c>
      <c r="M133" s="21">
        <f>K133/K406</f>
        <v>0.0028377837521420873</v>
      </c>
    </row>
    <row r="134" spans="2:13" ht="12.75">
      <c r="B134" s="65" t="s">
        <v>218</v>
      </c>
      <c r="C134" s="65"/>
      <c r="D134" s="65"/>
      <c r="E134" s="67" t="s">
        <v>604</v>
      </c>
      <c r="F134" s="67"/>
      <c r="G134" s="67"/>
      <c r="H134" s="7"/>
      <c r="I134" s="16">
        <v>2000</v>
      </c>
      <c r="J134" s="16">
        <v>2000</v>
      </c>
      <c r="K134" s="16">
        <v>2000</v>
      </c>
      <c r="L134" s="21">
        <f t="shared" si="5"/>
        <v>1</v>
      </c>
      <c r="M134" s="21">
        <f>K134/K406</f>
        <v>0.00013694291232124522</v>
      </c>
    </row>
    <row r="135" spans="2:13" ht="12.75">
      <c r="B135" s="46" t="s">
        <v>219</v>
      </c>
      <c r="C135" s="46"/>
      <c r="D135" s="46"/>
      <c r="E135" s="47" t="s">
        <v>220</v>
      </c>
      <c r="F135" s="47"/>
      <c r="G135" s="47"/>
      <c r="H135" s="14"/>
      <c r="I135" s="16">
        <v>850</v>
      </c>
      <c r="J135" s="16">
        <v>0</v>
      </c>
      <c r="K135" s="16">
        <v>0</v>
      </c>
      <c r="L135" s="25" t="s">
        <v>221</v>
      </c>
      <c r="M135" s="21">
        <f>K135/K406</f>
        <v>0</v>
      </c>
    </row>
    <row r="136" spans="2:13" ht="12.75">
      <c r="B136" s="46" t="s">
        <v>222</v>
      </c>
      <c r="C136" s="46"/>
      <c r="D136" s="46"/>
      <c r="E136" s="47" t="s">
        <v>223</v>
      </c>
      <c r="F136" s="47"/>
      <c r="G136" s="47"/>
      <c r="H136" s="14"/>
      <c r="I136" s="16">
        <v>5925.17</v>
      </c>
      <c r="J136" s="16">
        <v>2100</v>
      </c>
      <c r="K136" s="16">
        <v>2054.61</v>
      </c>
      <c r="L136" s="12">
        <f aca="true" t="shared" si="6" ref="L136:L184">K136/J136</f>
        <v>0.9783857142857143</v>
      </c>
      <c r="M136" s="21">
        <f>K136/K406</f>
        <v>0.00014068213854217683</v>
      </c>
    </row>
    <row r="137" spans="2:13" ht="12.75">
      <c r="B137" s="65" t="s">
        <v>224</v>
      </c>
      <c r="C137" s="65"/>
      <c r="D137" s="65"/>
      <c r="E137" s="47" t="s">
        <v>225</v>
      </c>
      <c r="F137" s="47"/>
      <c r="G137" s="47"/>
      <c r="H137" s="14"/>
      <c r="I137" s="16">
        <v>20684.72</v>
      </c>
      <c r="J137" s="16">
        <v>38400</v>
      </c>
      <c r="K137" s="16">
        <v>37390.16</v>
      </c>
      <c r="L137" s="22">
        <f t="shared" si="6"/>
        <v>0.9737020833333334</v>
      </c>
      <c r="M137" s="21">
        <f>K137/K406</f>
        <v>0.0025601587012786652</v>
      </c>
    </row>
    <row r="138" spans="2:13" ht="12.75">
      <c r="B138" s="48" t="s">
        <v>226</v>
      </c>
      <c r="C138" s="48"/>
      <c r="D138" s="48"/>
      <c r="E138" s="49" t="s">
        <v>227</v>
      </c>
      <c r="F138" s="49"/>
      <c r="G138" s="49"/>
      <c r="H138" s="7"/>
      <c r="I138" s="16">
        <f>SUM(I139)</f>
        <v>10681.93</v>
      </c>
      <c r="J138" s="16">
        <f>SUM(J139)</f>
        <v>17400</v>
      </c>
      <c r="K138" s="16">
        <f>SUM(K139)</f>
        <v>16951.59</v>
      </c>
      <c r="L138" s="21">
        <f t="shared" si="6"/>
        <v>0.9742293103448276</v>
      </c>
      <c r="M138" s="21">
        <f>K138/K406</f>
        <v>0.0011607000515378486</v>
      </c>
    </row>
    <row r="139" spans="2:13" ht="12.75">
      <c r="B139" s="46" t="s">
        <v>228</v>
      </c>
      <c r="C139" s="46"/>
      <c r="D139" s="46"/>
      <c r="E139" s="47" t="s">
        <v>229</v>
      </c>
      <c r="F139" s="47"/>
      <c r="G139" s="47"/>
      <c r="H139" s="14"/>
      <c r="I139" s="16">
        <v>10681.93</v>
      </c>
      <c r="J139" s="16">
        <v>17400</v>
      </c>
      <c r="K139" s="16">
        <v>16951.59</v>
      </c>
      <c r="L139" s="12">
        <f t="shared" si="6"/>
        <v>0.9742293103448276</v>
      </c>
      <c r="M139" s="21">
        <f>K139/K406</f>
        <v>0.0011607000515378486</v>
      </c>
    </row>
    <row r="140" spans="2:13" ht="48.75" customHeight="1">
      <c r="B140" s="57" t="s">
        <v>230</v>
      </c>
      <c r="C140" s="57"/>
      <c r="D140" s="57"/>
      <c r="E140" s="68" t="s">
        <v>231</v>
      </c>
      <c r="F140" s="68"/>
      <c r="G140" s="68"/>
      <c r="H140" s="4"/>
      <c r="I140" s="15">
        <f>SUM(I141,I145)</f>
        <v>11596</v>
      </c>
      <c r="J140" s="10">
        <f>SUM(J141)</f>
        <v>767</v>
      </c>
      <c r="K140" s="10">
        <f>SUM(K141)</f>
        <v>767</v>
      </c>
      <c r="L140" s="23">
        <f t="shared" si="6"/>
        <v>1</v>
      </c>
      <c r="M140" s="23">
        <f>K140/K406</f>
        <v>5.251760687519754E-05</v>
      </c>
    </row>
    <row r="141" spans="2:13" ht="30.75" customHeight="1">
      <c r="B141" s="48" t="s">
        <v>232</v>
      </c>
      <c r="C141" s="48"/>
      <c r="D141" s="48"/>
      <c r="E141" s="69" t="s">
        <v>233</v>
      </c>
      <c r="F141" s="69"/>
      <c r="G141" s="69"/>
      <c r="H141" s="7"/>
      <c r="I141" s="11">
        <f>SUM(I142:I144)</f>
        <v>853</v>
      </c>
      <c r="J141" s="11">
        <f>SUM(J142:J144)</f>
        <v>767</v>
      </c>
      <c r="K141" s="11">
        <f>SUM(K142:K144)</f>
        <v>767</v>
      </c>
      <c r="L141" s="21">
        <f t="shared" si="6"/>
        <v>1</v>
      </c>
      <c r="M141" s="21">
        <f>K141/K406</f>
        <v>5.251760687519754E-05</v>
      </c>
    </row>
    <row r="142" spans="2:13" ht="25.5" customHeight="1">
      <c r="B142" s="46" t="s">
        <v>163</v>
      </c>
      <c r="C142" s="46"/>
      <c r="D142" s="46"/>
      <c r="E142" s="66" t="s">
        <v>601</v>
      </c>
      <c r="F142" s="66"/>
      <c r="G142" s="66"/>
      <c r="H142" s="7"/>
      <c r="I142" s="11">
        <v>0</v>
      </c>
      <c r="J142" s="11">
        <v>400</v>
      </c>
      <c r="K142" s="11">
        <v>400</v>
      </c>
      <c r="L142" s="21">
        <f>K142/J142</f>
        <v>1</v>
      </c>
      <c r="M142" s="21">
        <f>K142/K406</f>
        <v>2.7388582464249043E-05</v>
      </c>
    </row>
    <row r="143" spans="2:13" ht="12.75" customHeight="1">
      <c r="B143" s="46" t="s">
        <v>128</v>
      </c>
      <c r="C143" s="46"/>
      <c r="D143" s="46"/>
      <c r="E143" s="47" t="s">
        <v>129</v>
      </c>
      <c r="F143" s="47"/>
      <c r="G143" s="47"/>
      <c r="H143" s="7"/>
      <c r="I143" s="11">
        <v>0</v>
      </c>
      <c r="J143" s="11">
        <v>367</v>
      </c>
      <c r="K143" s="11">
        <v>367</v>
      </c>
      <c r="L143" s="21">
        <f>K143/J143</f>
        <v>1</v>
      </c>
      <c r="M143" s="21">
        <v>0</v>
      </c>
    </row>
    <row r="144" spans="2:13" ht="12.75" customHeight="1">
      <c r="B144" s="46" t="s">
        <v>234</v>
      </c>
      <c r="C144" s="46"/>
      <c r="D144" s="46"/>
      <c r="E144" s="47" t="s">
        <v>235</v>
      </c>
      <c r="F144" s="47"/>
      <c r="G144" s="47"/>
      <c r="H144" s="14"/>
      <c r="I144" s="11">
        <v>853</v>
      </c>
      <c r="J144" s="11">
        <v>0</v>
      </c>
      <c r="K144" s="11">
        <v>0</v>
      </c>
      <c r="L144" s="12">
        <v>0</v>
      </c>
      <c r="M144" s="22">
        <f>K144/K406</f>
        <v>0</v>
      </c>
    </row>
    <row r="145" spans="2:13" ht="12.75" customHeight="1">
      <c r="B145" s="48" t="s">
        <v>636</v>
      </c>
      <c r="C145" s="48"/>
      <c r="D145" s="48"/>
      <c r="E145" s="49" t="s">
        <v>637</v>
      </c>
      <c r="F145" s="49"/>
      <c r="G145" s="49"/>
      <c r="H145" s="14"/>
      <c r="I145" s="16">
        <f>SUM(I146:I153)</f>
        <v>10743</v>
      </c>
      <c r="J145" s="11">
        <f>SUM(J145:J153)</f>
        <v>0</v>
      </c>
      <c r="K145" s="11">
        <f>SUM(K145:K153)</f>
        <v>0</v>
      </c>
      <c r="L145" s="17">
        <v>0</v>
      </c>
      <c r="M145" s="21">
        <v>0</v>
      </c>
    </row>
    <row r="146" spans="2:13" ht="12.75" customHeight="1">
      <c r="B146" s="65" t="s">
        <v>152</v>
      </c>
      <c r="C146" s="65"/>
      <c r="D146" s="65"/>
      <c r="E146" s="67" t="s">
        <v>153</v>
      </c>
      <c r="F146" s="67"/>
      <c r="G146" s="67"/>
      <c r="H146" s="14"/>
      <c r="I146" s="16">
        <v>4950</v>
      </c>
      <c r="J146" s="16">
        <v>0</v>
      </c>
      <c r="K146" s="16">
        <v>0</v>
      </c>
      <c r="L146" s="38"/>
      <c r="M146" s="17">
        <v>0</v>
      </c>
    </row>
    <row r="147" spans="2:13" ht="12.75" customHeight="1">
      <c r="B147" s="46" t="s">
        <v>41</v>
      </c>
      <c r="C147" s="46"/>
      <c r="D147" s="46"/>
      <c r="E147" s="47" t="s">
        <v>42</v>
      </c>
      <c r="F147" s="47"/>
      <c r="G147" s="47"/>
      <c r="H147" s="14"/>
      <c r="I147" s="16">
        <v>418</v>
      </c>
      <c r="J147" s="16">
        <v>0</v>
      </c>
      <c r="K147" s="16">
        <v>0</v>
      </c>
      <c r="L147" s="38"/>
      <c r="M147" s="17">
        <v>0</v>
      </c>
    </row>
    <row r="148" spans="2:13" ht="12.75" customHeight="1">
      <c r="B148" s="46" t="s">
        <v>43</v>
      </c>
      <c r="C148" s="46"/>
      <c r="D148" s="46"/>
      <c r="E148" s="47" t="s">
        <v>44</v>
      </c>
      <c r="F148" s="47"/>
      <c r="G148" s="47"/>
      <c r="H148" s="14"/>
      <c r="I148" s="16">
        <v>60</v>
      </c>
      <c r="J148" s="16">
        <v>0</v>
      </c>
      <c r="K148" s="16">
        <v>0</v>
      </c>
      <c r="L148" s="38"/>
      <c r="M148" s="17">
        <v>0</v>
      </c>
    </row>
    <row r="149" spans="2:13" ht="12.75" customHeight="1">
      <c r="B149" s="46" t="s">
        <v>45</v>
      </c>
      <c r="C149" s="46"/>
      <c r="D149" s="46"/>
      <c r="E149" s="47" t="s">
        <v>46</v>
      </c>
      <c r="F149" s="47"/>
      <c r="G149" s="47"/>
      <c r="H149" s="14"/>
      <c r="I149" s="16">
        <v>2683</v>
      </c>
      <c r="J149" s="16">
        <v>0</v>
      </c>
      <c r="K149" s="16">
        <v>0</v>
      </c>
      <c r="L149" s="38"/>
      <c r="M149" s="17">
        <v>0</v>
      </c>
    </row>
    <row r="150" spans="2:13" ht="12.75" customHeight="1">
      <c r="B150" s="46" t="s">
        <v>19</v>
      </c>
      <c r="C150" s="46"/>
      <c r="D150" s="46"/>
      <c r="E150" s="47" t="s">
        <v>20</v>
      </c>
      <c r="F150" s="47"/>
      <c r="G150" s="47"/>
      <c r="H150" s="14"/>
      <c r="I150" s="16">
        <v>851</v>
      </c>
      <c r="J150" s="16">
        <v>0</v>
      </c>
      <c r="K150" s="16">
        <v>0</v>
      </c>
      <c r="L150" s="38"/>
      <c r="M150" s="17">
        <v>0</v>
      </c>
    </row>
    <row r="151" spans="2:13" ht="12.75" customHeight="1">
      <c r="B151" s="65" t="s">
        <v>21</v>
      </c>
      <c r="C151" s="65"/>
      <c r="D151" s="65"/>
      <c r="E151" s="47" t="s">
        <v>22</v>
      </c>
      <c r="F151" s="47"/>
      <c r="G151" s="47"/>
      <c r="H151" s="14"/>
      <c r="I151" s="16">
        <v>850</v>
      </c>
      <c r="J151" s="16">
        <v>0</v>
      </c>
      <c r="K151" s="16">
        <v>0</v>
      </c>
      <c r="L151" s="38"/>
      <c r="M151" s="17">
        <v>0</v>
      </c>
    </row>
    <row r="152" spans="2:13" ht="12.75" customHeight="1">
      <c r="B152" s="46" t="s">
        <v>160</v>
      </c>
      <c r="C152" s="46"/>
      <c r="D152" s="46"/>
      <c r="E152" s="47" t="s">
        <v>310</v>
      </c>
      <c r="F152" s="47"/>
      <c r="G152" s="47"/>
      <c r="H152" s="14"/>
      <c r="I152" s="16">
        <v>61</v>
      </c>
      <c r="J152" s="16">
        <v>0</v>
      </c>
      <c r="K152" s="16">
        <v>0</v>
      </c>
      <c r="L152" s="38"/>
      <c r="M152" s="17">
        <v>0</v>
      </c>
    </row>
    <row r="153" spans="2:13" ht="12.75" customHeight="1">
      <c r="B153" s="46" t="s">
        <v>128</v>
      </c>
      <c r="C153" s="46"/>
      <c r="D153" s="46"/>
      <c r="E153" s="47" t="s">
        <v>129</v>
      </c>
      <c r="F153" s="47"/>
      <c r="G153" s="47"/>
      <c r="H153" s="14"/>
      <c r="I153" s="16">
        <v>870</v>
      </c>
      <c r="J153" s="16">
        <v>0</v>
      </c>
      <c r="K153" s="16">
        <v>0</v>
      </c>
      <c r="L153" s="38"/>
      <c r="M153" s="17">
        <v>0</v>
      </c>
    </row>
    <row r="154" spans="2:13" ht="12.75">
      <c r="B154" s="57" t="s">
        <v>236</v>
      </c>
      <c r="C154" s="57"/>
      <c r="D154" s="57"/>
      <c r="E154" s="58" t="s">
        <v>237</v>
      </c>
      <c r="F154" s="58"/>
      <c r="G154" s="58"/>
      <c r="H154" s="4"/>
      <c r="I154" s="10">
        <f>SUM(I155)</f>
        <v>500</v>
      </c>
      <c r="J154" s="10">
        <f>SUM(J155)</f>
        <v>500</v>
      </c>
      <c r="K154" s="10">
        <f>SUM(K155)</f>
        <v>500</v>
      </c>
      <c r="L154" s="23">
        <f t="shared" si="6"/>
        <v>1</v>
      </c>
      <c r="M154" s="23">
        <f>K154/352</f>
        <v>1.4204545454545454</v>
      </c>
    </row>
    <row r="155" spans="2:13" ht="12.75">
      <c r="B155" s="48" t="s">
        <v>238</v>
      </c>
      <c r="C155" s="48"/>
      <c r="D155" s="48"/>
      <c r="E155" s="49" t="s">
        <v>239</v>
      </c>
      <c r="F155" s="49"/>
      <c r="G155" s="49"/>
      <c r="H155" s="7"/>
      <c r="I155" s="11">
        <f>SUM(I156:I160)</f>
        <v>500</v>
      </c>
      <c r="J155" s="11">
        <f>SUM(J156:J160)</f>
        <v>500</v>
      </c>
      <c r="K155" s="11">
        <f>SUM(K156:K160)</f>
        <v>500</v>
      </c>
      <c r="L155" s="21">
        <f t="shared" si="6"/>
        <v>1</v>
      </c>
      <c r="M155" s="21">
        <f>K155/K406</f>
        <v>3.4235728080311305E-05</v>
      </c>
    </row>
    <row r="156" spans="2:13" ht="12.75">
      <c r="B156" s="46" t="s">
        <v>41</v>
      </c>
      <c r="C156" s="46"/>
      <c r="D156" s="46"/>
      <c r="E156" s="47" t="s">
        <v>42</v>
      </c>
      <c r="F156" s="47"/>
      <c r="G156" s="47"/>
      <c r="H156" s="7"/>
      <c r="I156" s="11">
        <v>71.8</v>
      </c>
      <c r="J156" s="11">
        <v>0</v>
      </c>
      <c r="K156" s="11">
        <v>0</v>
      </c>
      <c r="L156" s="21">
        <v>0</v>
      </c>
      <c r="M156" s="21">
        <v>0</v>
      </c>
    </row>
    <row r="157" spans="2:13" ht="12.75">
      <c r="B157" s="46" t="s">
        <v>45</v>
      </c>
      <c r="C157" s="46"/>
      <c r="D157" s="46"/>
      <c r="E157" s="47" t="s">
        <v>46</v>
      </c>
      <c r="F157" s="47"/>
      <c r="G157" s="47"/>
      <c r="H157" s="7"/>
      <c r="I157" s="11">
        <v>10.3</v>
      </c>
      <c r="J157" s="11">
        <v>0</v>
      </c>
      <c r="K157" s="11">
        <v>0</v>
      </c>
      <c r="L157" s="21">
        <v>0</v>
      </c>
      <c r="M157" s="21">
        <v>0</v>
      </c>
    </row>
    <row r="158" spans="2:13" ht="23.25" customHeight="1">
      <c r="B158" s="46" t="s">
        <v>163</v>
      </c>
      <c r="C158" s="46"/>
      <c r="D158" s="46"/>
      <c r="E158" s="66" t="s">
        <v>601</v>
      </c>
      <c r="F158" s="66"/>
      <c r="G158" s="66"/>
      <c r="H158" s="7"/>
      <c r="I158" s="11">
        <v>0</v>
      </c>
      <c r="J158" s="11">
        <v>150.54</v>
      </c>
      <c r="K158" s="11">
        <v>150.54</v>
      </c>
      <c r="L158" s="21">
        <f>K158/J158</f>
        <v>1</v>
      </c>
      <c r="M158" s="21">
        <f>K158/K406</f>
        <v>1.0307693010420127E-05</v>
      </c>
    </row>
    <row r="159" spans="2:13" ht="16.5" customHeight="1">
      <c r="B159" s="46" t="s">
        <v>128</v>
      </c>
      <c r="C159" s="46"/>
      <c r="D159" s="46"/>
      <c r="E159" s="47" t="s">
        <v>129</v>
      </c>
      <c r="F159" s="47"/>
      <c r="G159" s="47"/>
      <c r="H159" s="7"/>
      <c r="I159" s="11">
        <v>0</v>
      </c>
      <c r="J159" s="11">
        <v>349.46</v>
      </c>
      <c r="K159" s="11">
        <v>349.46</v>
      </c>
      <c r="L159" s="21">
        <f>K159/J159</f>
        <v>1</v>
      </c>
      <c r="M159" s="21">
        <f>K159/K406</f>
        <v>2.3928035069891176E-05</v>
      </c>
    </row>
    <row r="160" spans="2:13" ht="12.75" customHeight="1">
      <c r="B160" s="65" t="s">
        <v>240</v>
      </c>
      <c r="C160" s="65"/>
      <c r="D160" s="65"/>
      <c r="E160" s="47" t="s">
        <v>241</v>
      </c>
      <c r="F160" s="47"/>
      <c r="G160" s="47"/>
      <c r="H160" s="14"/>
      <c r="I160" s="11">
        <v>417.9</v>
      </c>
      <c r="J160" s="11">
        <v>0</v>
      </c>
      <c r="K160" s="11">
        <v>0</v>
      </c>
      <c r="L160" s="22">
        <v>0</v>
      </c>
      <c r="M160" s="22">
        <f>K160/K406</f>
        <v>0</v>
      </c>
    </row>
    <row r="161" spans="2:13" ht="27.75" customHeight="1">
      <c r="B161" s="57" t="s">
        <v>242</v>
      </c>
      <c r="C161" s="57"/>
      <c r="D161" s="57"/>
      <c r="E161" s="68" t="s">
        <v>243</v>
      </c>
      <c r="F161" s="68"/>
      <c r="G161" s="68"/>
      <c r="H161" s="4"/>
      <c r="I161" s="28">
        <f>SUM(I162,I164,I168)</f>
        <v>33268.06</v>
      </c>
      <c r="J161" s="28">
        <f>SUM(J162,J164,J168)</f>
        <v>29987</v>
      </c>
      <c r="K161" s="28">
        <f>SUM(K162,K164,K168)</f>
        <v>27356.739999999998</v>
      </c>
      <c r="L161" s="23">
        <f t="shared" si="6"/>
        <v>0.9122866575516057</v>
      </c>
      <c r="M161" s="23">
        <f>K161/K406</f>
        <v>0.0018731558236075507</v>
      </c>
    </row>
    <row r="162" spans="2:13" ht="13.5" customHeight="1">
      <c r="B162" s="70" t="s">
        <v>244</v>
      </c>
      <c r="C162" s="70"/>
      <c r="D162" s="70"/>
      <c r="E162" s="71" t="s">
        <v>638</v>
      </c>
      <c r="F162" s="71"/>
      <c r="G162" s="71"/>
      <c r="H162" s="29"/>
      <c r="I162" s="30">
        <f>SUM(I163)</f>
        <v>4880</v>
      </c>
      <c r="J162" s="30">
        <f>SUM(J163)</f>
        <v>6601</v>
      </c>
      <c r="K162" s="30">
        <f>SUM(K163)</f>
        <v>5764</v>
      </c>
      <c r="L162" s="22">
        <f t="shared" si="6"/>
        <v>0.8732010301469474</v>
      </c>
      <c r="M162" s="21">
        <f>K162/K406</f>
        <v>0.0003946694733098287</v>
      </c>
    </row>
    <row r="163" spans="2:13" ht="12" customHeight="1">
      <c r="B163" s="77" t="s">
        <v>245</v>
      </c>
      <c r="C163" s="77"/>
      <c r="D163" s="77"/>
      <c r="E163" s="90" t="s">
        <v>246</v>
      </c>
      <c r="F163" s="90"/>
      <c r="G163" s="90"/>
      <c r="H163" s="29"/>
      <c r="I163" s="30">
        <v>4880</v>
      </c>
      <c r="J163" s="30">
        <v>6601</v>
      </c>
      <c r="K163" s="30">
        <v>5764</v>
      </c>
      <c r="L163" s="22">
        <f t="shared" si="6"/>
        <v>0.8732010301469474</v>
      </c>
      <c r="M163" s="21">
        <f>K163/K406</f>
        <v>0.0003946694733098287</v>
      </c>
    </row>
    <row r="164" spans="2:13" ht="12.75">
      <c r="B164" s="48" t="s">
        <v>247</v>
      </c>
      <c r="C164" s="48"/>
      <c r="D164" s="48"/>
      <c r="E164" s="49" t="s">
        <v>248</v>
      </c>
      <c r="F164" s="49"/>
      <c r="G164" s="49"/>
      <c r="H164" s="7"/>
      <c r="I164" s="16">
        <f>SUM(I165:I167)</f>
        <v>700</v>
      </c>
      <c r="J164" s="16">
        <f>SUM(J165:J167)</f>
        <v>1000</v>
      </c>
      <c r="K164" s="16">
        <f>SUM(K165:K167)</f>
        <v>1000</v>
      </c>
      <c r="L164" s="21">
        <f t="shared" si="6"/>
        <v>1</v>
      </c>
      <c r="M164" s="21">
        <f>K164/K406</f>
        <v>6.847145616062261E-05</v>
      </c>
    </row>
    <row r="165" spans="2:13" ht="12.75">
      <c r="B165" s="46" t="s">
        <v>19</v>
      </c>
      <c r="C165" s="46"/>
      <c r="D165" s="46"/>
      <c r="E165" s="47" t="s">
        <v>20</v>
      </c>
      <c r="F165" s="47"/>
      <c r="G165" s="47"/>
      <c r="H165" s="7"/>
      <c r="I165" s="16">
        <v>700</v>
      </c>
      <c r="J165" s="16">
        <v>459.33</v>
      </c>
      <c r="K165" s="16">
        <v>459.33</v>
      </c>
      <c r="L165" s="17">
        <f>K165/J165</f>
        <v>1</v>
      </c>
      <c r="M165" s="17">
        <f>K165/K406</f>
        <v>3.145099395825878E-05</v>
      </c>
    </row>
    <row r="166" spans="2:13" ht="12.75">
      <c r="B166" s="65" t="s">
        <v>21</v>
      </c>
      <c r="C166" s="65"/>
      <c r="D166" s="65"/>
      <c r="E166" s="47" t="s">
        <v>22</v>
      </c>
      <c r="F166" s="47"/>
      <c r="G166" s="47"/>
      <c r="H166" s="7"/>
      <c r="I166" s="16">
        <v>0</v>
      </c>
      <c r="J166" s="16">
        <v>32.33</v>
      </c>
      <c r="K166" s="16">
        <v>32.33</v>
      </c>
      <c r="L166" s="17">
        <f>K166/J166</f>
        <v>1</v>
      </c>
      <c r="M166" s="17">
        <f>K166/K406</f>
        <v>2.213682177672929E-06</v>
      </c>
    </row>
    <row r="167" spans="2:13" ht="12.75" customHeight="1">
      <c r="B167" s="46" t="s">
        <v>128</v>
      </c>
      <c r="C167" s="46"/>
      <c r="D167" s="46"/>
      <c r="E167" s="47" t="s">
        <v>129</v>
      </c>
      <c r="F167" s="47"/>
      <c r="G167" s="47"/>
      <c r="H167" s="14"/>
      <c r="I167" s="16">
        <v>0</v>
      </c>
      <c r="J167" s="16">
        <v>508.34</v>
      </c>
      <c r="K167" s="16">
        <v>508.34</v>
      </c>
      <c r="L167" s="12">
        <f t="shared" si="6"/>
        <v>1</v>
      </c>
      <c r="M167" s="12">
        <f>K167/K406</f>
        <v>3.4806780024690894E-05</v>
      </c>
    </row>
    <row r="168" spans="2:13" ht="12.75" customHeight="1">
      <c r="B168" s="48" t="s">
        <v>249</v>
      </c>
      <c r="C168" s="48"/>
      <c r="D168" s="48"/>
      <c r="E168" s="49" t="s">
        <v>250</v>
      </c>
      <c r="F168" s="49"/>
      <c r="G168" s="49"/>
      <c r="H168" s="7"/>
      <c r="I168" s="16">
        <f>SUM(I169:I171)</f>
        <v>27688.06</v>
      </c>
      <c r="J168" s="16">
        <f>SUM(J169:J171)</f>
        <v>22386</v>
      </c>
      <c r="K168" s="16">
        <f>SUM(K169:K171)</f>
        <v>20592.739999999998</v>
      </c>
      <c r="L168" s="17">
        <f t="shared" si="6"/>
        <v>0.91989368355222</v>
      </c>
      <c r="M168" s="17">
        <f>K168/K406</f>
        <v>0.0014100148941370994</v>
      </c>
    </row>
    <row r="169" spans="2:13" ht="12.75" customHeight="1">
      <c r="B169" s="46" t="s">
        <v>251</v>
      </c>
      <c r="C169" s="46"/>
      <c r="D169" s="46"/>
      <c r="E169" s="47" t="s">
        <v>252</v>
      </c>
      <c r="F169" s="47"/>
      <c r="G169" s="47"/>
      <c r="H169" s="14"/>
      <c r="I169" s="16">
        <v>7298.88</v>
      </c>
      <c r="J169" s="16">
        <v>7486</v>
      </c>
      <c r="K169" s="16">
        <v>6538.93</v>
      </c>
      <c r="L169" s="12">
        <f t="shared" si="6"/>
        <v>0.8734878439754208</v>
      </c>
      <c r="M169" s="17">
        <f>K169/K406</f>
        <v>0.00044773005883238</v>
      </c>
    </row>
    <row r="170" spans="2:13" ht="12.75" customHeight="1">
      <c r="B170" s="46" t="s">
        <v>253</v>
      </c>
      <c r="C170" s="46"/>
      <c r="D170" s="46"/>
      <c r="E170" s="47" t="s">
        <v>254</v>
      </c>
      <c r="F170" s="47"/>
      <c r="G170" s="47"/>
      <c r="H170" s="14"/>
      <c r="I170" s="16">
        <v>279</v>
      </c>
      <c r="J170" s="16">
        <v>400</v>
      </c>
      <c r="K170" s="16">
        <v>0</v>
      </c>
      <c r="L170" s="12">
        <f t="shared" si="6"/>
        <v>0</v>
      </c>
      <c r="M170" s="17">
        <f>K170/K406</f>
        <v>0</v>
      </c>
    </row>
    <row r="171" spans="2:13" ht="12.75" customHeight="1">
      <c r="B171" s="65" t="s">
        <v>255</v>
      </c>
      <c r="C171" s="65"/>
      <c r="D171" s="65"/>
      <c r="E171" s="47" t="s">
        <v>256</v>
      </c>
      <c r="F171" s="47"/>
      <c r="G171" s="47"/>
      <c r="H171" s="14"/>
      <c r="I171" s="16">
        <v>20110.18</v>
      </c>
      <c r="J171" s="16">
        <v>14500</v>
      </c>
      <c r="K171" s="16">
        <v>14053.81</v>
      </c>
      <c r="L171" s="12">
        <f t="shared" si="6"/>
        <v>0.9692282758620689</v>
      </c>
      <c r="M171" s="17">
        <f>K171/K406</f>
        <v>0.0009622848353047196</v>
      </c>
    </row>
    <row r="172" spans="2:13" ht="55.5" customHeight="1">
      <c r="B172" s="57" t="s">
        <v>257</v>
      </c>
      <c r="C172" s="57"/>
      <c r="D172" s="57"/>
      <c r="E172" s="68" t="s">
        <v>258</v>
      </c>
      <c r="F172" s="68"/>
      <c r="G172" s="68"/>
      <c r="H172" s="4"/>
      <c r="I172" s="15">
        <f>SUM(I173)</f>
        <v>21445.4</v>
      </c>
      <c r="J172" s="15">
        <f>SUM(J173)</f>
        <v>34600</v>
      </c>
      <c r="K172" s="15">
        <f>SUM(K173)</f>
        <v>31545.190000000002</v>
      </c>
      <c r="L172" s="23">
        <f t="shared" si="6"/>
        <v>0.9117106936416186</v>
      </c>
      <c r="M172" s="23">
        <f>K172/K406</f>
        <v>0.0021599450941635107</v>
      </c>
    </row>
    <row r="173" spans="2:13" ht="27.75" customHeight="1">
      <c r="B173" s="48" t="s">
        <v>259</v>
      </c>
      <c r="C173" s="48"/>
      <c r="D173" s="48"/>
      <c r="E173" s="69" t="s">
        <v>260</v>
      </c>
      <c r="F173" s="69"/>
      <c r="G173" s="69"/>
      <c r="H173" s="7"/>
      <c r="I173" s="16">
        <f>SUM(I174:I177)</f>
        <v>21445.4</v>
      </c>
      <c r="J173" s="16">
        <f>SUM(J174:J177)</f>
        <v>34600</v>
      </c>
      <c r="K173" s="16">
        <f>SUM(K174:K177)</f>
        <v>31545.190000000002</v>
      </c>
      <c r="L173" s="21">
        <f t="shared" si="6"/>
        <v>0.9117106936416186</v>
      </c>
      <c r="M173" s="21">
        <f>K173/K406</f>
        <v>0.0021599450941635107</v>
      </c>
    </row>
    <row r="174" spans="2:13" ht="12.75">
      <c r="B174" s="65" t="s">
        <v>261</v>
      </c>
      <c r="C174" s="65"/>
      <c r="D174" s="65"/>
      <c r="E174" s="47" t="s">
        <v>262</v>
      </c>
      <c r="F174" s="47"/>
      <c r="G174" s="47"/>
      <c r="H174" s="14"/>
      <c r="I174" s="16">
        <v>6958.33</v>
      </c>
      <c r="J174" s="16">
        <v>8800</v>
      </c>
      <c r="K174" s="16">
        <v>7582.58</v>
      </c>
      <c r="L174" s="37">
        <f t="shared" si="6"/>
        <v>0.8616568181818182</v>
      </c>
      <c r="M174" s="37">
        <f>K174/K406</f>
        <v>0.0005191902940544137</v>
      </c>
    </row>
    <row r="175" spans="2:13" ht="12.75">
      <c r="B175" s="46" t="s">
        <v>41</v>
      </c>
      <c r="C175" s="46"/>
      <c r="D175" s="46"/>
      <c r="E175" s="47" t="s">
        <v>42</v>
      </c>
      <c r="F175" s="47"/>
      <c r="G175" s="47"/>
      <c r="H175" s="14"/>
      <c r="I175" s="16">
        <v>0</v>
      </c>
      <c r="J175" s="16">
        <v>200</v>
      </c>
      <c r="K175" s="16">
        <v>159.05</v>
      </c>
      <c r="L175" s="37">
        <f>K175/J175</f>
        <v>0.79525</v>
      </c>
      <c r="M175" s="37">
        <f>K175/K406</f>
        <v>1.0890385102347027E-05</v>
      </c>
    </row>
    <row r="176" spans="2:13" ht="12.75">
      <c r="B176" s="46" t="s">
        <v>43</v>
      </c>
      <c r="C176" s="46"/>
      <c r="D176" s="46"/>
      <c r="E176" s="47" t="s">
        <v>44</v>
      </c>
      <c r="F176" s="47"/>
      <c r="G176" s="47"/>
      <c r="H176" s="14"/>
      <c r="I176" s="16">
        <v>0</v>
      </c>
      <c r="J176" s="16">
        <v>100</v>
      </c>
      <c r="K176" s="16">
        <v>49.88</v>
      </c>
      <c r="L176" s="37">
        <f>K176/J176</f>
        <v>0.4988</v>
      </c>
      <c r="M176" s="37">
        <f>K176/K406</f>
        <v>3.4153562332918557E-06</v>
      </c>
    </row>
    <row r="177" spans="2:13" ht="12.75">
      <c r="B177" s="65" t="s">
        <v>263</v>
      </c>
      <c r="C177" s="65"/>
      <c r="D177" s="65"/>
      <c r="E177" s="47" t="s">
        <v>264</v>
      </c>
      <c r="F177" s="47"/>
      <c r="G177" s="47"/>
      <c r="H177" s="14"/>
      <c r="I177" s="16">
        <v>14487.07</v>
      </c>
      <c r="J177" s="16">
        <v>25500</v>
      </c>
      <c r="K177" s="16">
        <v>23753.68</v>
      </c>
      <c r="L177" s="12">
        <f t="shared" si="6"/>
        <v>0.931516862745098</v>
      </c>
      <c r="M177" s="12">
        <f>K177/K406</f>
        <v>0.001626449058773458</v>
      </c>
    </row>
    <row r="178" spans="2:13" ht="12.75">
      <c r="B178" s="57" t="s">
        <v>265</v>
      </c>
      <c r="C178" s="57"/>
      <c r="D178" s="57"/>
      <c r="E178" s="58" t="s">
        <v>266</v>
      </c>
      <c r="F178" s="58"/>
      <c r="G178" s="58"/>
      <c r="H178" s="4"/>
      <c r="I178" s="15">
        <f>SUM(I179)</f>
        <v>159260.98</v>
      </c>
      <c r="J178" s="15">
        <f>SUM(J179,J183)</f>
        <v>281502</v>
      </c>
      <c r="K178" s="15">
        <f>SUM(K179,K183)</f>
        <v>263362.06</v>
      </c>
      <c r="L178" s="23">
        <f t="shared" si="6"/>
        <v>0.9355601736399741</v>
      </c>
      <c r="M178" s="23">
        <f>K178/K406</f>
        <v>0.018032783745661262</v>
      </c>
    </row>
    <row r="179" spans="2:13" ht="12.75">
      <c r="B179" s="48" t="s">
        <v>267</v>
      </c>
      <c r="C179" s="48"/>
      <c r="D179" s="48"/>
      <c r="E179" s="69" t="s">
        <v>268</v>
      </c>
      <c r="F179" s="69"/>
      <c r="G179" s="69"/>
      <c r="H179" s="7"/>
      <c r="I179" s="16">
        <f>SUM(I180:I182)</f>
        <v>159260.98</v>
      </c>
      <c r="J179" s="16">
        <f>SUM(J180:J182)</f>
        <v>267502</v>
      </c>
      <c r="K179" s="16">
        <f>SUM(K180:K182)</f>
        <v>263362.06</v>
      </c>
      <c r="L179" s="21">
        <f t="shared" si="6"/>
        <v>0.9845237044956673</v>
      </c>
      <c r="M179" s="21">
        <f>K179/K406</f>
        <v>0.018032783745661262</v>
      </c>
    </row>
    <row r="180" spans="2:13" ht="12.75">
      <c r="B180" s="65" t="s">
        <v>269</v>
      </c>
      <c r="C180" s="65"/>
      <c r="D180" s="65"/>
      <c r="E180" s="47" t="s">
        <v>270</v>
      </c>
      <c r="F180" s="47"/>
      <c r="G180" s="47"/>
      <c r="H180" s="14"/>
      <c r="I180" s="16">
        <v>200</v>
      </c>
      <c r="J180" s="16">
        <v>20000</v>
      </c>
      <c r="K180" s="16">
        <v>19536.61</v>
      </c>
      <c r="L180" s="22">
        <f t="shared" si="6"/>
        <v>0.9768305</v>
      </c>
      <c r="M180" s="21">
        <f>K180/K406</f>
        <v>0.0013377001351421813</v>
      </c>
    </row>
    <row r="181" spans="2:13" ht="26.25" customHeight="1">
      <c r="B181" s="65" t="s">
        <v>271</v>
      </c>
      <c r="C181" s="65"/>
      <c r="D181" s="65"/>
      <c r="E181" s="66" t="s">
        <v>272</v>
      </c>
      <c r="F181" s="66"/>
      <c r="G181" s="66"/>
      <c r="H181" s="14"/>
      <c r="I181" s="16">
        <v>159060.98</v>
      </c>
      <c r="J181" s="16">
        <v>239502</v>
      </c>
      <c r="K181" s="16">
        <v>237073.99</v>
      </c>
      <c r="L181" s="22">
        <f>K181/J181</f>
        <v>0.9898622558475503</v>
      </c>
      <c r="M181" s="21">
        <f>K181/K406</f>
        <v>0.01623280131310888</v>
      </c>
    </row>
    <row r="182" spans="2:13" ht="12.75" customHeight="1">
      <c r="B182" s="65" t="s">
        <v>605</v>
      </c>
      <c r="C182" s="65"/>
      <c r="D182" s="65"/>
      <c r="E182" s="66" t="s">
        <v>606</v>
      </c>
      <c r="F182" s="66"/>
      <c r="G182" s="66"/>
      <c r="H182" s="14"/>
      <c r="I182" s="16">
        <v>0</v>
      </c>
      <c r="J182" s="16">
        <v>8000</v>
      </c>
      <c r="K182" s="16">
        <v>6751.46</v>
      </c>
      <c r="L182" s="22">
        <f t="shared" si="6"/>
        <v>0.8439325</v>
      </c>
      <c r="M182" s="21">
        <f>K182/K406</f>
        <v>0.0004622822974101971</v>
      </c>
    </row>
    <row r="183" spans="2:13" ht="24.75" customHeight="1">
      <c r="B183" s="72" t="s">
        <v>273</v>
      </c>
      <c r="C183" s="72"/>
      <c r="D183" s="72"/>
      <c r="E183" s="73" t="s">
        <v>607</v>
      </c>
      <c r="F183" s="73"/>
      <c r="G183" s="73"/>
      <c r="H183" s="14"/>
      <c r="I183" s="16">
        <f>SUM(I184)</f>
        <v>0</v>
      </c>
      <c r="J183" s="16">
        <f>SUM(J184)</f>
        <v>14000</v>
      </c>
      <c r="K183" s="16">
        <f>SUM(K184)</f>
        <v>0</v>
      </c>
      <c r="L183" s="22">
        <f t="shared" si="6"/>
        <v>0</v>
      </c>
      <c r="M183" s="21">
        <f>K183/K405</f>
        <v>0</v>
      </c>
    </row>
    <row r="184" spans="2:13" ht="14.25" customHeight="1">
      <c r="B184" s="65" t="s">
        <v>274</v>
      </c>
      <c r="C184" s="65"/>
      <c r="D184" s="65"/>
      <c r="E184" s="66" t="s">
        <v>608</v>
      </c>
      <c r="F184" s="66"/>
      <c r="G184" s="66"/>
      <c r="H184" s="14"/>
      <c r="I184" s="16">
        <v>0</v>
      </c>
      <c r="J184" s="16">
        <v>14000</v>
      </c>
      <c r="K184" s="16">
        <v>0</v>
      </c>
      <c r="L184" s="22">
        <f t="shared" si="6"/>
        <v>0</v>
      </c>
      <c r="M184" s="21">
        <f>K184/K406</f>
        <v>0</v>
      </c>
    </row>
    <row r="185" spans="2:13" ht="12.75">
      <c r="B185" s="57" t="s">
        <v>275</v>
      </c>
      <c r="C185" s="57"/>
      <c r="D185" s="57"/>
      <c r="E185" s="58" t="s">
        <v>276</v>
      </c>
      <c r="F185" s="58"/>
      <c r="G185" s="58"/>
      <c r="H185" s="4"/>
      <c r="I185" s="15">
        <f>SUM(I186,I212,I220,I222,I244,I246,I252)</f>
        <v>3354099.1400000006</v>
      </c>
      <c r="J185" s="15">
        <f>SUM(J186,J212,J220,J222,J244,J246,J252)</f>
        <v>3352200</v>
      </c>
      <c r="K185" s="15">
        <f>SUM(K186,K212,K220,K222,K244,K246,K252)</f>
        <v>3131719.9299999997</v>
      </c>
      <c r="L185" s="23">
        <f aca="true" t="shared" si="7" ref="L185:L205">K185/J185</f>
        <v>0.9342282471212934</v>
      </c>
      <c r="M185" s="23">
        <f>K185/K406</f>
        <v>0.21443342389434308</v>
      </c>
    </row>
    <row r="186" spans="2:13" ht="12.75" customHeight="1">
      <c r="B186" s="48" t="s">
        <v>277</v>
      </c>
      <c r="C186" s="48"/>
      <c r="D186" s="48"/>
      <c r="E186" s="49" t="s">
        <v>278</v>
      </c>
      <c r="F186" s="49"/>
      <c r="G186" s="49"/>
      <c r="H186" s="7"/>
      <c r="I186" s="16">
        <f>SUM(I187:I211)</f>
        <v>1895828.3400000003</v>
      </c>
      <c r="J186" s="16">
        <f>SUM(J187:J211)</f>
        <v>1673798</v>
      </c>
      <c r="K186" s="16">
        <f>SUM(K187:K211)</f>
        <v>1515996.5899999999</v>
      </c>
      <c r="L186" s="21">
        <f t="shared" si="7"/>
        <v>0.9057225483600768</v>
      </c>
      <c r="M186" s="21">
        <f>K186/K406</f>
        <v>0.10380249405183835</v>
      </c>
    </row>
    <row r="187" spans="2:13" ht="12.75" customHeight="1">
      <c r="B187" s="46" t="s">
        <v>279</v>
      </c>
      <c r="C187" s="46"/>
      <c r="D187" s="46"/>
      <c r="E187" s="47" t="s">
        <v>280</v>
      </c>
      <c r="F187" s="47"/>
      <c r="G187" s="47"/>
      <c r="H187" s="14"/>
      <c r="I187" s="16">
        <v>698.41</v>
      </c>
      <c r="J187" s="16">
        <v>3350</v>
      </c>
      <c r="K187" s="16">
        <v>3026.58</v>
      </c>
      <c r="L187" s="12">
        <f t="shared" si="7"/>
        <v>0.9034567164179105</v>
      </c>
      <c r="M187" s="17">
        <f>K187/K406</f>
        <v>0.00020723433978661715</v>
      </c>
    </row>
    <row r="188" spans="2:13" ht="12" customHeight="1">
      <c r="B188" s="46" t="s">
        <v>281</v>
      </c>
      <c r="C188" s="46"/>
      <c r="D188" s="46"/>
      <c r="E188" s="47" t="s">
        <v>282</v>
      </c>
      <c r="F188" s="47"/>
      <c r="G188" s="47"/>
      <c r="H188" s="14"/>
      <c r="I188" s="16">
        <v>785461.18</v>
      </c>
      <c r="J188" s="16">
        <v>874780</v>
      </c>
      <c r="K188" s="16">
        <v>845069.11</v>
      </c>
      <c r="L188" s="12">
        <f t="shared" si="7"/>
        <v>0.966036157662498</v>
      </c>
      <c r="M188" s="17">
        <f>K188/K406</f>
        <v>0.057863112518061366</v>
      </c>
    </row>
    <row r="189" spans="2:13" ht="12.75" customHeight="1">
      <c r="B189" s="46" t="s">
        <v>283</v>
      </c>
      <c r="C189" s="46"/>
      <c r="D189" s="46"/>
      <c r="E189" s="47" t="s">
        <v>284</v>
      </c>
      <c r="F189" s="47"/>
      <c r="G189" s="47"/>
      <c r="H189" s="14"/>
      <c r="I189" s="16">
        <v>56094.07</v>
      </c>
      <c r="J189" s="16">
        <v>64400</v>
      </c>
      <c r="K189" s="16">
        <v>57858.88</v>
      </c>
      <c r="L189" s="12">
        <f t="shared" si="7"/>
        <v>0.8984298136645962</v>
      </c>
      <c r="M189" s="17">
        <f>K189/K406</f>
        <v>0.003961681765422724</v>
      </c>
    </row>
    <row r="190" spans="2:13" ht="12.75" customHeight="1">
      <c r="B190" s="46" t="s">
        <v>285</v>
      </c>
      <c r="C190" s="46"/>
      <c r="D190" s="46"/>
      <c r="E190" s="47" t="s">
        <v>286</v>
      </c>
      <c r="F190" s="47"/>
      <c r="G190" s="47"/>
      <c r="H190" s="14"/>
      <c r="I190" s="16">
        <v>134794.17</v>
      </c>
      <c r="J190" s="16">
        <v>152636</v>
      </c>
      <c r="K190" s="16">
        <v>133123.54</v>
      </c>
      <c r="L190" s="12">
        <f t="shared" si="7"/>
        <v>0.8721634476794465</v>
      </c>
      <c r="M190" s="17">
        <f>K190/K406</f>
        <v>0.009115162633056891</v>
      </c>
    </row>
    <row r="191" spans="2:13" ht="12.75" customHeight="1">
      <c r="B191" s="46" t="s">
        <v>287</v>
      </c>
      <c r="C191" s="46"/>
      <c r="D191" s="46"/>
      <c r="E191" s="47" t="s">
        <v>288</v>
      </c>
      <c r="F191" s="47"/>
      <c r="G191" s="47"/>
      <c r="H191" s="14"/>
      <c r="I191" s="16">
        <v>18872.7</v>
      </c>
      <c r="J191" s="16">
        <v>25257</v>
      </c>
      <c r="K191" s="16">
        <v>21559.28</v>
      </c>
      <c r="L191" s="12">
        <f t="shared" si="7"/>
        <v>0.8535962307479115</v>
      </c>
      <c r="M191" s="17">
        <f>K191/K406</f>
        <v>0.0014761952953745877</v>
      </c>
    </row>
    <row r="192" spans="2:13" ht="12" customHeight="1">
      <c r="B192" s="46" t="s">
        <v>289</v>
      </c>
      <c r="C192" s="46"/>
      <c r="D192" s="46"/>
      <c r="E192" s="47" t="s">
        <v>290</v>
      </c>
      <c r="F192" s="47"/>
      <c r="G192" s="47"/>
      <c r="H192" s="14"/>
      <c r="I192" s="16">
        <v>5310</v>
      </c>
      <c r="J192" s="16">
        <v>500</v>
      </c>
      <c r="K192" s="16">
        <v>500</v>
      </c>
      <c r="L192" s="12">
        <v>0</v>
      </c>
      <c r="M192" s="17">
        <f>K192/K406</f>
        <v>3.4235728080311305E-05</v>
      </c>
    </row>
    <row r="193" spans="2:13" ht="12.75" customHeight="1">
      <c r="B193" s="46" t="s">
        <v>291</v>
      </c>
      <c r="C193" s="46"/>
      <c r="D193" s="46"/>
      <c r="E193" s="47" t="s">
        <v>292</v>
      </c>
      <c r="F193" s="47"/>
      <c r="G193" s="47"/>
      <c r="H193" s="14"/>
      <c r="I193" s="16">
        <v>28839.53</v>
      </c>
      <c r="J193" s="16">
        <v>32800</v>
      </c>
      <c r="K193" s="16">
        <v>31988.47</v>
      </c>
      <c r="L193" s="12">
        <f t="shared" si="7"/>
        <v>0.9752582317073171</v>
      </c>
      <c r="M193" s="17">
        <f>K193/K406</f>
        <v>0.0021902971212503916</v>
      </c>
    </row>
    <row r="194" spans="2:13" ht="12.75" customHeight="1">
      <c r="B194" s="46" t="s">
        <v>293</v>
      </c>
      <c r="C194" s="46"/>
      <c r="D194" s="46"/>
      <c r="E194" s="47" t="s">
        <v>294</v>
      </c>
      <c r="F194" s="47"/>
      <c r="G194" s="47"/>
      <c r="H194" s="14"/>
      <c r="I194" s="16">
        <v>1671.07</v>
      </c>
      <c r="J194" s="16">
        <v>1550</v>
      </c>
      <c r="K194" s="16">
        <v>1518.71</v>
      </c>
      <c r="L194" s="12">
        <f t="shared" si="7"/>
        <v>0.9798129032258065</v>
      </c>
      <c r="M194" s="17">
        <f>K194/K406</f>
        <v>0.00010398828518569916</v>
      </c>
    </row>
    <row r="195" spans="2:13" ht="12.75" customHeight="1">
      <c r="B195" s="46" t="s">
        <v>295</v>
      </c>
      <c r="C195" s="46"/>
      <c r="D195" s="46"/>
      <c r="E195" s="47" t="s">
        <v>296</v>
      </c>
      <c r="F195" s="47"/>
      <c r="G195" s="47"/>
      <c r="H195" s="14"/>
      <c r="I195" s="16">
        <v>44474.93</v>
      </c>
      <c r="J195" s="16">
        <v>56000</v>
      </c>
      <c r="K195" s="16">
        <v>54788.99</v>
      </c>
      <c r="L195" s="12">
        <f t="shared" si="7"/>
        <v>0.9783748214285714</v>
      </c>
      <c r="M195" s="17">
        <f>K195/K406</f>
        <v>0.00375148192686979</v>
      </c>
    </row>
    <row r="196" spans="2:13" ht="12.75" customHeight="1">
      <c r="B196" s="46" t="s">
        <v>297</v>
      </c>
      <c r="C196" s="46"/>
      <c r="D196" s="46"/>
      <c r="E196" s="47" t="s">
        <v>298</v>
      </c>
      <c r="F196" s="47"/>
      <c r="G196" s="47"/>
      <c r="H196" s="14"/>
      <c r="I196" s="16">
        <v>217523.28</v>
      </c>
      <c r="J196" s="16">
        <v>44425</v>
      </c>
      <c r="K196" s="16">
        <v>41626.5</v>
      </c>
      <c r="L196" s="12">
        <f t="shared" si="7"/>
        <v>0.9370061902082161</v>
      </c>
      <c r="M196" s="17">
        <f>K196/K406</f>
        <v>0.002850227069870157</v>
      </c>
    </row>
    <row r="197" spans="2:13" ht="12.75" customHeight="1">
      <c r="B197" s="46" t="s">
        <v>299</v>
      </c>
      <c r="C197" s="46"/>
      <c r="D197" s="46"/>
      <c r="E197" s="47" t="s">
        <v>300</v>
      </c>
      <c r="F197" s="47"/>
      <c r="G197" s="47"/>
      <c r="H197" s="14"/>
      <c r="I197" s="16">
        <v>1194</v>
      </c>
      <c r="J197" s="16">
        <v>1100</v>
      </c>
      <c r="K197" s="16">
        <v>797</v>
      </c>
      <c r="L197" s="12">
        <f t="shared" si="7"/>
        <v>0.7245454545454545</v>
      </c>
      <c r="M197" s="17">
        <f>K197/K406</f>
        <v>5.457175056001622E-05</v>
      </c>
    </row>
    <row r="198" spans="2:13" ht="12.75" customHeight="1">
      <c r="B198" s="65" t="s">
        <v>301</v>
      </c>
      <c r="C198" s="65"/>
      <c r="D198" s="65"/>
      <c r="E198" s="47" t="s">
        <v>302</v>
      </c>
      <c r="F198" s="47"/>
      <c r="G198" s="47"/>
      <c r="H198" s="14"/>
      <c r="I198" s="16">
        <v>18276.16</v>
      </c>
      <c r="J198" s="16">
        <v>23850</v>
      </c>
      <c r="K198" s="16">
        <v>23686.61</v>
      </c>
      <c r="L198" s="12">
        <f t="shared" si="7"/>
        <v>0.9931492662473794</v>
      </c>
      <c r="M198" s="17">
        <f>K198/K406</f>
        <v>0.001621856678208765</v>
      </c>
    </row>
    <row r="199" spans="2:13" ht="12.75" customHeight="1">
      <c r="B199" s="65" t="s">
        <v>303</v>
      </c>
      <c r="C199" s="65"/>
      <c r="D199" s="65"/>
      <c r="E199" s="47" t="s">
        <v>304</v>
      </c>
      <c r="F199" s="47"/>
      <c r="G199" s="47"/>
      <c r="H199" s="14"/>
      <c r="I199" s="16">
        <v>1241.55</v>
      </c>
      <c r="J199" s="16">
        <v>650</v>
      </c>
      <c r="K199" s="16">
        <v>523.7</v>
      </c>
      <c r="L199" s="12">
        <f t="shared" si="7"/>
        <v>0.8056923076923077</v>
      </c>
      <c r="M199" s="17">
        <f>K199/K406</f>
        <v>3.585850159131806E-05</v>
      </c>
    </row>
    <row r="200" spans="2:13" ht="12.75" customHeight="1">
      <c r="B200" s="46" t="s">
        <v>305</v>
      </c>
      <c r="C200" s="46"/>
      <c r="D200" s="46"/>
      <c r="E200" s="47" t="s">
        <v>306</v>
      </c>
      <c r="F200" s="47"/>
      <c r="G200" s="47"/>
      <c r="H200" s="14"/>
      <c r="I200" s="16">
        <v>4390.33</v>
      </c>
      <c r="J200" s="16">
        <v>4000</v>
      </c>
      <c r="K200" s="16">
        <v>3568.03</v>
      </c>
      <c r="L200" s="12">
        <f t="shared" si="7"/>
        <v>0.8920075000000001</v>
      </c>
      <c r="M200" s="17">
        <f>K200/K406</f>
        <v>0.0002443082097247863</v>
      </c>
    </row>
    <row r="201" spans="2:13" ht="12.75" customHeight="1">
      <c r="B201" s="46" t="s">
        <v>307</v>
      </c>
      <c r="C201" s="46"/>
      <c r="D201" s="46"/>
      <c r="E201" s="47" t="s">
        <v>308</v>
      </c>
      <c r="F201" s="47"/>
      <c r="G201" s="47"/>
      <c r="H201" s="14"/>
      <c r="I201" s="16">
        <v>130</v>
      </c>
      <c r="J201" s="16">
        <v>1000</v>
      </c>
      <c r="K201" s="16">
        <v>864.8</v>
      </c>
      <c r="L201" s="12">
        <f t="shared" si="7"/>
        <v>0.8647999999999999</v>
      </c>
      <c r="M201" s="17">
        <f>K201/K406</f>
        <v>5.921411528770643E-05</v>
      </c>
    </row>
    <row r="202" spans="2:13" ht="12.75" customHeight="1">
      <c r="B202" s="46" t="s">
        <v>309</v>
      </c>
      <c r="C202" s="46"/>
      <c r="D202" s="46"/>
      <c r="E202" s="47" t="s">
        <v>310</v>
      </c>
      <c r="F202" s="47"/>
      <c r="G202" s="47"/>
      <c r="H202" s="14"/>
      <c r="I202" s="16">
        <v>1178.25</v>
      </c>
      <c r="J202" s="16">
        <v>1550</v>
      </c>
      <c r="K202" s="16">
        <v>1514.06</v>
      </c>
      <c r="L202" s="12">
        <f t="shared" si="7"/>
        <v>0.9768129032258064</v>
      </c>
      <c r="M202" s="17">
        <f>K202/K406</f>
        <v>0.00010366989291455226</v>
      </c>
    </row>
    <row r="203" spans="2:13" ht="12.75" customHeight="1">
      <c r="B203" s="46" t="s">
        <v>311</v>
      </c>
      <c r="C203" s="46"/>
      <c r="D203" s="46"/>
      <c r="E203" s="47" t="s">
        <v>312</v>
      </c>
      <c r="F203" s="47"/>
      <c r="G203" s="47"/>
      <c r="H203" s="14"/>
      <c r="I203" s="16">
        <v>2822</v>
      </c>
      <c r="J203" s="16">
        <v>2300</v>
      </c>
      <c r="K203" s="16">
        <v>2299</v>
      </c>
      <c r="L203" s="12">
        <f t="shared" si="7"/>
        <v>0.9995652173913043</v>
      </c>
      <c r="M203" s="17">
        <f>K203/K406</f>
        <v>0.00015741587771327136</v>
      </c>
    </row>
    <row r="204" spans="2:13" ht="12.75">
      <c r="B204" s="46" t="s">
        <v>313</v>
      </c>
      <c r="C204" s="46"/>
      <c r="D204" s="46"/>
      <c r="E204" s="47" t="s">
        <v>314</v>
      </c>
      <c r="F204" s="47"/>
      <c r="G204" s="47"/>
      <c r="H204" s="14"/>
      <c r="I204" s="16">
        <v>50720</v>
      </c>
      <c r="J204" s="16">
        <v>54250</v>
      </c>
      <c r="K204" s="16">
        <v>53431.32</v>
      </c>
      <c r="L204" s="12">
        <f t="shared" si="7"/>
        <v>0.9849091244239632</v>
      </c>
      <c r="M204" s="12">
        <f>K204/K406</f>
        <v>0.003658520284984198</v>
      </c>
    </row>
    <row r="205" spans="2:13" ht="23.25" customHeight="1">
      <c r="B205" s="46" t="s">
        <v>609</v>
      </c>
      <c r="C205" s="46"/>
      <c r="D205" s="46"/>
      <c r="E205" s="62" t="s">
        <v>610</v>
      </c>
      <c r="F205" s="63"/>
      <c r="G205" s="64"/>
      <c r="H205" s="14"/>
      <c r="I205" s="16">
        <v>0</v>
      </c>
      <c r="J205" s="16">
        <v>10</v>
      </c>
      <c r="K205" s="16">
        <v>10</v>
      </c>
      <c r="L205" s="12">
        <f t="shared" si="7"/>
        <v>1</v>
      </c>
      <c r="M205" s="12">
        <f>K205/K406</f>
        <v>6.847145616062261E-07</v>
      </c>
    </row>
    <row r="206" spans="2:13" ht="12.75">
      <c r="B206" s="46" t="s">
        <v>315</v>
      </c>
      <c r="C206" s="46"/>
      <c r="D206" s="46"/>
      <c r="E206" s="47" t="s">
        <v>316</v>
      </c>
      <c r="F206" s="47"/>
      <c r="G206" s="47"/>
      <c r="H206" s="14"/>
      <c r="I206" s="16">
        <v>3</v>
      </c>
      <c r="J206" s="16">
        <v>40</v>
      </c>
      <c r="K206" s="16">
        <v>4.39</v>
      </c>
      <c r="L206" s="12">
        <f>K206/J206</f>
        <v>0.10974999999999999</v>
      </c>
      <c r="M206" s="12">
        <f>K206/K406</f>
        <v>3.005896925451332E-07</v>
      </c>
    </row>
    <row r="207" spans="2:13" ht="12.75">
      <c r="B207" s="65" t="s">
        <v>317</v>
      </c>
      <c r="C207" s="65"/>
      <c r="D207" s="65"/>
      <c r="E207" s="47" t="s">
        <v>318</v>
      </c>
      <c r="F207" s="47"/>
      <c r="G207" s="47"/>
      <c r="H207" s="14"/>
      <c r="I207" s="16">
        <v>250</v>
      </c>
      <c r="J207" s="16">
        <v>0</v>
      </c>
      <c r="K207" s="16">
        <v>0</v>
      </c>
      <c r="L207" s="12">
        <v>0</v>
      </c>
      <c r="M207" s="12">
        <f>K207/K406</f>
        <v>0</v>
      </c>
    </row>
    <row r="208" spans="2:13" ht="25.5" customHeight="1">
      <c r="B208" s="46" t="s">
        <v>319</v>
      </c>
      <c r="C208" s="46"/>
      <c r="D208" s="46"/>
      <c r="E208" s="66" t="s">
        <v>611</v>
      </c>
      <c r="F208" s="66"/>
      <c r="G208" s="66"/>
      <c r="H208" s="14"/>
      <c r="I208" s="16">
        <v>950.26</v>
      </c>
      <c r="J208" s="16">
        <v>1200</v>
      </c>
      <c r="K208" s="16">
        <v>1192.66</v>
      </c>
      <c r="L208" s="12">
        <f>K208/J208</f>
        <v>0.9938833333333335</v>
      </c>
      <c r="M208" s="12">
        <f>K208/K406</f>
        <v>8.166316690452817E-05</v>
      </c>
    </row>
    <row r="209" spans="2:13" ht="12.75" customHeight="1">
      <c r="B209" s="46" t="s">
        <v>320</v>
      </c>
      <c r="C209" s="46"/>
      <c r="D209" s="46"/>
      <c r="E209" s="47" t="s">
        <v>321</v>
      </c>
      <c r="F209" s="47"/>
      <c r="G209" s="47"/>
      <c r="H209" s="14"/>
      <c r="I209" s="16">
        <v>2861.83</v>
      </c>
      <c r="J209" s="16">
        <v>3150</v>
      </c>
      <c r="K209" s="16">
        <v>3129.82</v>
      </c>
      <c r="L209" s="12">
        <f>K209/J209</f>
        <v>0.9935936507936508</v>
      </c>
      <c r="M209" s="12">
        <f>K209/K406</f>
        <v>0.00021430333292063987</v>
      </c>
    </row>
    <row r="210" spans="2:13" ht="12.75" customHeight="1">
      <c r="B210" s="46" t="s">
        <v>322</v>
      </c>
      <c r="C210" s="46"/>
      <c r="D210" s="46"/>
      <c r="E210" s="47" t="s">
        <v>323</v>
      </c>
      <c r="F210" s="47"/>
      <c r="G210" s="47"/>
      <c r="H210" s="14"/>
      <c r="I210" s="16">
        <v>518071.62</v>
      </c>
      <c r="J210" s="16">
        <v>324000</v>
      </c>
      <c r="K210" s="16">
        <v>233154.97</v>
      </c>
      <c r="L210" s="12">
        <f>K210/J210</f>
        <v>0.7196141049382716</v>
      </c>
      <c r="M210" s="12">
        <f>K210/K406</f>
        <v>0.01596446030698628</v>
      </c>
    </row>
    <row r="211" spans="2:13" ht="12.75" customHeight="1">
      <c r="B211" s="46" t="s">
        <v>324</v>
      </c>
      <c r="C211" s="46"/>
      <c r="D211" s="46"/>
      <c r="E211" s="47" t="s">
        <v>325</v>
      </c>
      <c r="F211" s="47"/>
      <c r="G211" s="47"/>
      <c r="H211" s="14"/>
      <c r="I211" s="16">
        <v>0</v>
      </c>
      <c r="J211" s="16">
        <v>1000</v>
      </c>
      <c r="K211" s="16">
        <v>760.17</v>
      </c>
      <c r="L211" s="12">
        <v>0</v>
      </c>
      <c r="M211" s="12">
        <f>K211/K406</f>
        <v>5.204994682962048E-05</v>
      </c>
    </row>
    <row r="212" spans="2:13" ht="16.5" customHeight="1">
      <c r="B212" s="48" t="s">
        <v>326</v>
      </c>
      <c r="C212" s="48"/>
      <c r="D212" s="48"/>
      <c r="E212" s="49" t="s">
        <v>327</v>
      </c>
      <c r="F212" s="49"/>
      <c r="G212" s="49"/>
      <c r="H212" s="7"/>
      <c r="I212" s="16">
        <f>SUM(I213:I219)</f>
        <v>39843.600000000006</v>
      </c>
      <c r="J212" s="16">
        <f>SUM(J213:J219)</f>
        <v>45700</v>
      </c>
      <c r="K212" s="16">
        <f>SUM(K213:K219)</f>
        <v>40483.189999999995</v>
      </c>
      <c r="L212" s="21">
        <f aca="true" t="shared" si="8" ref="L212:L238">K212/J212</f>
        <v>0.8858466083150983</v>
      </c>
      <c r="M212" s="21">
        <f>K212/K406</f>
        <v>0.0027719429693271553</v>
      </c>
    </row>
    <row r="213" spans="2:13" ht="12.75" customHeight="1">
      <c r="B213" s="46" t="s">
        <v>328</v>
      </c>
      <c r="C213" s="46"/>
      <c r="D213" s="46"/>
      <c r="E213" s="47" t="s">
        <v>329</v>
      </c>
      <c r="F213" s="47"/>
      <c r="G213" s="47"/>
      <c r="H213" s="14"/>
      <c r="I213" s="16">
        <v>27312.68</v>
      </c>
      <c r="J213" s="16">
        <v>31870</v>
      </c>
      <c r="K213" s="16">
        <v>30260.54</v>
      </c>
      <c r="L213" s="12">
        <f t="shared" si="8"/>
        <v>0.9494992155632256</v>
      </c>
      <c r="M213" s="17">
        <f>K213/K406</f>
        <v>0.002071983238006767</v>
      </c>
    </row>
    <row r="214" spans="2:13" ht="12.75" customHeight="1">
      <c r="B214" s="46" t="s">
        <v>330</v>
      </c>
      <c r="C214" s="46"/>
      <c r="D214" s="46"/>
      <c r="E214" s="47" t="s">
        <v>331</v>
      </c>
      <c r="F214" s="47"/>
      <c r="G214" s="47"/>
      <c r="H214" s="14"/>
      <c r="I214" s="16">
        <v>1871.59</v>
      </c>
      <c r="J214" s="16">
        <v>2430</v>
      </c>
      <c r="K214" s="16">
        <v>2029.67</v>
      </c>
      <c r="L214" s="12">
        <f t="shared" si="8"/>
        <v>0.8352551440329219</v>
      </c>
      <c r="M214" s="17">
        <f>K214/K406</f>
        <v>0.0001389744604255309</v>
      </c>
    </row>
    <row r="215" spans="2:13" ht="12.75" customHeight="1">
      <c r="B215" s="46" t="s">
        <v>332</v>
      </c>
      <c r="C215" s="46"/>
      <c r="D215" s="46"/>
      <c r="E215" s="47" t="s">
        <v>333</v>
      </c>
      <c r="F215" s="47"/>
      <c r="G215" s="47"/>
      <c r="H215" s="14"/>
      <c r="I215" s="16">
        <v>5580.25</v>
      </c>
      <c r="J215" s="16">
        <v>7840</v>
      </c>
      <c r="K215" s="16">
        <v>5013.24</v>
      </c>
      <c r="L215" s="12">
        <f t="shared" si="8"/>
        <v>0.6394438775510204</v>
      </c>
      <c r="M215" s="17">
        <f>K215/K406</f>
        <v>0.0003432638428826797</v>
      </c>
    </row>
    <row r="216" spans="2:13" ht="12.75" customHeight="1">
      <c r="B216" s="46" t="s">
        <v>334</v>
      </c>
      <c r="C216" s="46"/>
      <c r="D216" s="46"/>
      <c r="E216" s="47" t="s">
        <v>335</v>
      </c>
      <c r="F216" s="47"/>
      <c r="G216" s="47"/>
      <c r="H216" s="14"/>
      <c r="I216" s="16">
        <v>655.08</v>
      </c>
      <c r="J216" s="16">
        <v>1260</v>
      </c>
      <c r="K216" s="16">
        <v>879.74</v>
      </c>
      <c r="L216" s="12">
        <f t="shared" si="8"/>
        <v>0.6982063492063492</v>
      </c>
      <c r="M216" s="17">
        <f>K216/K406</f>
        <v>6.023707884274613E-05</v>
      </c>
    </row>
    <row r="217" spans="2:13" ht="12.75" customHeight="1">
      <c r="B217" s="46" t="s">
        <v>293</v>
      </c>
      <c r="C217" s="46"/>
      <c r="D217" s="46"/>
      <c r="E217" s="47" t="s">
        <v>294</v>
      </c>
      <c r="F217" s="47"/>
      <c r="G217" s="47"/>
      <c r="H217" s="14"/>
      <c r="I217" s="16">
        <v>2472</v>
      </c>
      <c r="J217" s="16">
        <v>0</v>
      </c>
      <c r="K217" s="16">
        <v>0</v>
      </c>
      <c r="L217" s="12">
        <v>0</v>
      </c>
      <c r="M217" s="17">
        <v>0</v>
      </c>
    </row>
    <row r="218" spans="2:13" ht="12.75" customHeight="1">
      <c r="B218" s="46" t="s">
        <v>336</v>
      </c>
      <c r="C218" s="46"/>
      <c r="D218" s="46"/>
      <c r="E218" s="47" t="s">
        <v>337</v>
      </c>
      <c r="F218" s="47"/>
      <c r="G218" s="47"/>
      <c r="H218" s="14"/>
      <c r="I218" s="16">
        <v>102</v>
      </c>
      <c r="J218" s="16">
        <v>0</v>
      </c>
      <c r="K218" s="16">
        <v>0</v>
      </c>
      <c r="L218" s="12">
        <v>0</v>
      </c>
      <c r="M218" s="17">
        <f>K218/K406</f>
        <v>0</v>
      </c>
    </row>
    <row r="219" spans="2:13" ht="12.75" customHeight="1">
      <c r="B219" s="46" t="s">
        <v>338</v>
      </c>
      <c r="C219" s="46"/>
      <c r="D219" s="46"/>
      <c r="E219" s="47" t="s">
        <v>339</v>
      </c>
      <c r="F219" s="47"/>
      <c r="G219" s="47"/>
      <c r="H219" s="14"/>
      <c r="I219" s="16">
        <v>1850</v>
      </c>
      <c r="J219" s="16">
        <v>2300</v>
      </c>
      <c r="K219" s="16">
        <v>2300</v>
      </c>
      <c r="L219" s="12">
        <f t="shared" si="8"/>
        <v>1</v>
      </c>
      <c r="M219" s="17">
        <f>K219/K406</f>
        <v>0.000157484349169432</v>
      </c>
    </row>
    <row r="220" spans="2:13" ht="16.5" customHeight="1">
      <c r="B220" s="48" t="s">
        <v>340</v>
      </c>
      <c r="C220" s="48"/>
      <c r="D220" s="48"/>
      <c r="E220" s="49" t="s">
        <v>341</v>
      </c>
      <c r="F220" s="49"/>
      <c r="G220" s="49"/>
      <c r="H220" s="7"/>
      <c r="I220" s="16">
        <f>SUM(I221)</f>
        <v>250000</v>
      </c>
      <c r="J220" s="16">
        <f>SUM(J221)</f>
        <v>320000</v>
      </c>
      <c r="K220" s="16">
        <f>SUM(K221)</f>
        <v>319842.31</v>
      </c>
      <c r="L220" s="21">
        <f t="shared" si="8"/>
        <v>0.99950721875</v>
      </c>
      <c r="M220" s="21">
        <f>K220/K406</f>
        <v>0.021900068707477266</v>
      </c>
    </row>
    <row r="221" spans="2:13" ht="26.25" customHeight="1">
      <c r="B221" s="46" t="s">
        <v>342</v>
      </c>
      <c r="C221" s="46"/>
      <c r="D221" s="46"/>
      <c r="E221" s="66" t="s">
        <v>612</v>
      </c>
      <c r="F221" s="66"/>
      <c r="G221" s="66"/>
      <c r="H221" s="14"/>
      <c r="I221" s="16">
        <v>250000</v>
      </c>
      <c r="J221" s="16">
        <v>320000</v>
      </c>
      <c r="K221" s="16">
        <v>319842.31</v>
      </c>
      <c r="L221" s="22">
        <f t="shared" si="8"/>
        <v>0.99950721875</v>
      </c>
      <c r="M221" s="22">
        <f>K221/K406</f>
        <v>0.021900068707477266</v>
      </c>
    </row>
    <row r="222" spans="2:13" ht="16.5" customHeight="1">
      <c r="B222" s="48" t="s">
        <v>343</v>
      </c>
      <c r="C222" s="48"/>
      <c r="D222" s="48"/>
      <c r="E222" s="49" t="s">
        <v>344</v>
      </c>
      <c r="F222" s="49"/>
      <c r="G222" s="49"/>
      <c r="H222" s="7"/>
      <c r="I222" s="16">
        <f>SUM(I223:I243)</f>
        <v>1060841.4000000001</v>
      </c>
      <c r="J222" s="16">
        <f>SUM(J223:J243)</f>
        <v>1176770</v>
      </c>
      <c r="K222" s="16">
        <f>SUM(K223:K243)</f>
        <v>1128267.89</v>
      </c>
      <c r="L222" s="21">
        <f t="shared" si="8"/>
        <v>0.9587836960493553</v>
      </c>
      <c r="M222" s="21">
        <f>K222/K406</f>
        <v>0.07725414536757316</v>
      </c>
    </row>
    <row r="223" spans="2:13" ht="12.75" customHeight="1">
      <c r="B223" s="46" t="s">
        <v>345</v>
      </c>
      <c r="C223" s="46"/>
      <c r="D223" s="46"/>
      <c r="E223" s="47" t="s">
        <v>346</v>
      </c>
      <c r="F223" s="47"/>
      <c r="G223" s="47"/>
      <c r="H223" s="14"/>
      <c r="I223" s="16">
        <v>696201.51</v>
      </c>
      <c r="J223" s="16">
        <v>783239</v>
      </c>
      <c r="K223" s="16">
        <v>755651</v>
      </c>
      <c r="L223" s="12">
        <f t="shared" si="8"/>
        <v>0.9647770348514311</v>
      </c>
      <c r="M223" s="17">
        <f>K223/K406</f>
        <v>0.05174052431923063</v>
      </c>
    </row>
    <row r="224" spans="2:13" ht="12.75" customHeight="1">
      <c r="B224" s="46" t="s">
        <v>347</v>
      </c>
      <c r="C224" s="46"/>
      <c r="D224" s="46"/>
      <c r="E224" s="47" t="s">
        <v>348</v>
      </c>
      <c r="F224" s="47"/>
      <c r="G224" s="47"/>
      <c r="H224" s="14"/>
      <c r="I224" s="16">
        <v>49016.92</v>
      </c>
      <c r="J224" s="16">
        <v>53634</v>
      </c>
      <c r="K224" s="16">
        <v>53201.88</v>
      </c>
      <c r="L224" s="12">
        <f t="shared" si="8"/>
        <v>0.9919431703769996</v>
      </c>
      <c r="M224" s="17">
        <f>K224/K406</f>
        <v>0.0036428101940827046</v>
      </c>
    </row>
    <row r="225" spans="2:13" ht="12.75" customHeight="1">
      <c r="B225" s="46" t="s">
        <v>349</v>
      </c>
      <c r="C225" s="46"/>
      <c r="D225" s="46"/>
      <c r="E225" s="47" t="s">
        <v>350</v>
      </c>
      <c r="F225" s="47"/>
      <c r="G225" s="47"/>
      <c r="H225" s="14"/>
      <c r="I225" s="16">
        <v>123614.93</v>
      </c>
      <c r="J225" s="16">
        <v>129121</v>
      </c>
      <c r="K225" s="16">
        <v>120666.49</v>
      </c>
      <c r="L225" s="12">
        <f t="shared" si="8"/>
        <v>0.9345225795958829</v>
      </c>
      <c r="M225" s="17">
        <f>K225/K406</f>
        <v>0.008262210280091206</v>
      </c>
    </row>
    <row r="226" spans="2:13" ht="12.75" customHeight="1">
      <c r="B226" s="46" t="s">
        <v>351</v>
      </c>
      <c r="C226" s="46"/>
      <c r="D226" s="46"/>
      <c r="E226" s="47" t="s">
        <v>352</v>
      </c>
      <c r="F226" s="47"/>
      <c r="G226" s="47"/>
      <c r="H226" s="14"/>
      <c r="I226" s="16">
        <v>17052.43</v>
      </c>
      <c r="J226" s="16">
        <v>21076</v>
      </c>
      <c r="K226" s="16">
        <v>19494.46</v>
      </c>
      <c r="L226" s="12">
        <f t="shared" si="8"/>
        <v>0.9249601442398937</v>
      </c>
      <c r="M226" s="17">
        <f>K226/K406</f>
        <v>0.001334814063265011</v>
      </c>
    </row>
    <row r="227" spans="2:13" ht="12.75" customHeight="1">
      <c r="B227" s="46" t="s">
        <v>353</v>
      </c>
      <c r="C227" s="46"/>
      <c r="D227" s="46"/>
      <c r="E227" s="47" t="s">
        <v>354</v>
      </c>
      <c r="F227" s="47"/>
      <c r="G227" s="47"/>
      <c r="H227" s="14"/>
      <c r="I227" s="16">
        <v>18109.93</v>
      </c>
      <c r="J227" s="16">
        <v>2750</v>
      </c>
      <c r="K227" s="16">
        <v>2611.44</v>
      </c>
      <c r="L227" s="12">
        <f t="shared" si="8"/>
        <v>0.9496145454545455</v>
      </c>
      <c r="M227" s="17">
        <f>K227/K406</f>
        <v>0.0001788090994760963</v>
      </c>
    </row>
    <row r="228" spans="2:13" ht="12.75" customHeight="1">
      <c r="B228" s="46" t="s">
        <v>355</v>
      </c>
      <c r="C228" s="46"/>
      <c r="D228" s="46"/>
      <c r="E228" s="47" t="s">
        <v>356</v>
      </c>
      <c r="F228" s="47"/>
      <c r="G228" s="47"/>
      <c r="H228" s="14"/>
      <c r="I228" s="16">
        <v>22240</v>
      </c>
      <c r="J228" s="16">
        <v>26211</v>
      </c>
      <c r="K228" s="16">
        <v>26118.07</v>
      </c>
      <c r="L228" s="12">
        <f t="shared" si="8"/>
        <v>0.996454541986189</v>
      </c>
      <c r="M228" s="17">
        <f>K228/K406</f>
        <v>0.0017883422850050726</v>
      </c>
    </row>
    <row r="229" spans="2:13" ht="12.75" customHeight="1">
      <c r="B229" s="46" t="s">
        <v>357</v>
      </c>
      <c r="C229" s="46"/>
      <c r="D229" s="46"/>
      <c r="E229" s="47" t="s">
        <v>358</v>
      </c>
      <c r="F229" s="47"/>
      <c r="G229" s="47"/>
      <c r="H229" s="14"/>
      <c r="I229" s="16">
        <v>1694.16</v>
      </c>
      <c r="J229" s="16">
        <v>2000</v>
      </c>
      <c r="K229" s="16">
        <v>1171.95</v>
      </c>
      <c r="L229" s="12">
        <f t="shared" si="8"/>
        <v>0.585975</v>
      </c>
      <c r="M229" s="17">
        <f>K229/K406</f>
        <v>8.024512304744166E-05</v>
      </c>
    </row>
    <row r="230" spans="2:13" ht="12.75" customHeight="1">
      <c r="B230" s="46" t="s">
        <v>359</v>
      </c>
      <c r="C230" s="46"/>
      <c r="D230" s="46"/>
      <c r="E230" s="47" t="s">
        <v>360</v>
      </c>
      <c r="F230" s="47"/>
      <c r="G230" s="47"/>
      <c r="H230" s="14"/>
      <c r="I230" s="16">
        <v>51284.84</v>
      </c>
      <c r="J230" s="16">
        <v>56000</v>
      </c>
      <c r="K230" s="16">
        <v>54826.5</v>
      </c>
      <c r="L230" s="12">
        <f t="shared" si="8"/>
        <v>0.9790446428571429</v>
      </c>
      <c r="M230" s="17">
        <f>K230/K406</f>
        <v>0.0037540502911903753</v>
      </c>
    </row>
    <row r="231" spans="2:13" ht="12.75" customHeight="1">
      <c r="B231" s="46" t="s">
        <v>361</v>
      </c>
      <c r="C231" s="46"/>
      <c r="D231" s="46"/>
      <c r="E231" s="47" t="s">
        <v>362</v>
      </c>
      <c r="F231" s="47"/>
      <c r="G231" s="47"/>
      <c r="H231" s="14"/>
      <c r="I231" s="16">
        <v>217.16</v>
      </c>
      <c r="J231" s="16">
        <v>3329</v>
      </c>
      <c r="K231" s="16">
        <v>3329</v>
      </c>
      <c r="L231" s="12">
        <f t="shared" si="8"/>
        <v>1</v>
      </c>
      <c r="M231" s="17">
        <f>K231/K406</f>
        <v>0.00022794147755871266</v>
      </c>
    </row>
    <row r="232" spans="2:13" ht="12.75" customHeight="1">
      <c r="B232" s="46" t="s">
        <v>363</v>
      </c>
      <c r="C232" s="46"/>
      <c r="D232" s="46"/>
      <c r="E232" s="47" t="s">
        <v>364</v>
      </c>
      <c r="F232" s="47"/>
      <c r="G232" s="47"/>
      <c r="H232" s="14"/>
      <c r="I232" s="16">
        <v>671</v>
      </c>
      <c r="J232" s="16">
        <v>639</v>
      </c>
      <c r="K232" s="16">
        <v>639</v>
      </c>
      <c r="L232" s="12">
        <f t="shared" si="8"/>
        <v>1</v>
      </c>
      <c r="M232" s="17">
        <f>K232/K406</f>
        <v>4.375326048663785E-05</v>
      </c>
    </row>
    <row r="233" spans="2:13" ht="12.75" customHeight="1">
      <c r="B233" s="65" t="s">
        <v>365</v>
      </c>
      <c r="C233" s="65"/>
      <c r="D233" s="65"/>
      <c r="E233" s="47" t="s">
        <v>366</v>
      </c>
      <c r="F233" s="47"/>
      <c r="G233" s="47"/>
      <c r="H233" s="14"/>
      <c r="I233" s="16">
        <v>20653</v>
      </c>
      <c r="J233" s="16">
        <v>24740</v>
      </c>
      <c r="K233" s="16">
        <v>24378.24</v>
      </c>
      <c r="L233" s="12">
        <f t="shared" si="8"/>
        <v>0.9853775262732418</v>
      </c>
      <c r="M233" s="17">
        <f>K233/K406</f>
        <v>0.0016692135914331365</v>
      </c>
    </row>
    <row r="234" spans="2:13" ht="12.75" customHeight="1">
      <c r="B234" s="65" t="s">
        <v>367</v>
      </c>
      <c r="C234" s="65"/>
      <c r="D234" s="65"/>
      <c r="E234" s="47" t="s">
        <v>368</v>
      </c>
      <c r="F234" s="47"/>
      <c r="G234" s="47"/>
      <c r="H234" s="14"/>
      <c r="I234" s="16">
        <v>476.88</v>
      </c>
      <c r="J234" s="16">
        <v>126</v>
      </c>
      <c r="K234" s="16">
        <v>125.76</v>
      </c>
      <c r="L234" s="12">
        <f t="shared" si="8"/>
        <v>0.9980952380952381</v>
      </c>
      <c r="M234" s="17">
        <f>K234/K406</f>
        <v>8.610970326759899E-06</v>
      </c>
    </row>
    <row r="235" spans="2:13" ht="12.75" customHeight="1">
      <c r="B235" s="46" t="s">
        <v>369</v>
      </c>
      <c r="C235" s="46"/>
      <c r="D235" s="46"/>
      <c r="E235" s="47" t="s">
        <v>370</v>
      </c>
      <c r="F235" s="47"/>
      <c r="G235" s="47"/>
      <c r="H235" s="14"/>
      <c r="I235" s="16">
        <v>3844.83</v>
      </c>
      <c r="J235" s="16">
        <v>5700</v>
      </c>
      <c r="K235" s="16">
        <v>5388.96</v>
      </c>
      <c r="L235" s="12">
        <f t="shared" si="8"/>
        <v>0.9454315789473684</v>
      </c>
      <c r="M235" s="17">
        <f>K235/K406</f>
        <v>0.0003689899383913488</v>
      </c>
    </row>
    <row r="236" spans="2:13" ht="12.75" customHeight="1">
      <c r="B236" s="46" t="s">
        <v>371</v>
      </c>
      <c r="C236" s="46"/>
      <c r="D236" s="46"/>
      <c r="E236" s="47" t="s">
        <v>372</v>
      </c>
      <c r="F236" s="47"/>
      <c r="G236" s="47"/>
      <c r="H236" s="14"/>
      <c r="I236" s="16">
        <v>1562</v>
      </c>
      <c r="J236" s="16">
        <v>2500</v>
      </c>
      <c r="K236" s="16">
        <v>2188</v>
      </c>
      <c r="L236" s="12">
        <f t="shared" si="8"/>
        <v>0.8752</v>
      </c>
      <c r="M236" s="17">
        <f>K236/K406</f>
        <v>0.00014981554607944227</v>
      </c>
    </row>
    <row r="237" spans="2:13" ht="12.75" customHeight="1">
      <c r="B237" s="46" t="s">
        <v>373</v>
      </c>
      <c r="C237" s="46"/>
      <c r="D237" s="46"/>
      <c r="E237" s="47" t="s">
        <v>374</v>
      </c>
      <c r="F237" s="47"/>
      <c r="G237" s="47"/>
      <c r="H237" s="14"/>
      <c r="I237" s="16">
        <v>4689</v>
      </c>
      <c r="J237" s="16">
        <v>5188</v>
      </c>
      <c r="K237" s="16">
        <v>4103</v>
      </c>
      <c r="L237" s="12">
        <f t="shared" si="8"/>
        <v>0.7908635312259059</v>
      </c>
      <c r="M237" s="17">
        <f>K237/K406</f>
        <v>0.00028093838462703454</v>
      </c>
    </row>
    <row r="238" spans="2:13" ht="12.75" customHeight="1">
      <c r="B238" s="46" t="s">
        <v>375</v>
      </c>
      <c r="C238" s="46"/>
      <c r="D238" s="46"/>
      <c r="E238" s="47" t="s">
        <v>376</v>
      </c>
      <c r="F238" s="47"/>
      <c r="G238" s="47"/>
      <c r="H238" s="14"/>
      <c r="I238" s="16">
        <v>43834</v>
      </c>
      <c r="J238" s="16">
        <v>49957</v>
      </c>
      <c r="K238" s="16">
        <v>49957</v>
      </c>
      <c r="L238" s="12">
        <f t="shared" si="8"/>
        <v>1</v>
      </c>
      <c r="M238" s="17">
        <f>K238/K406</f>
        <v>0.0034206285354162237</v>
      </c>
    </row>
    <row r="239" spans="2:13" ht="12.75" customHeight="1">
      <c r="B239" s="46" t="s">
        <v>377</v>
      </c>
      <c r="C239" s="46"/>
      <c r="D239" s="46"/>
      <c r="E239" s="47" t="s">
        <v>378</v>
      </c>
      <c r="F239" s="47"/>
      <c r="G239" s="47"/>
      <c r="H239" s="14"/>
      <c r="I239" s="16">
        <v>189.31</v>
      </c>
      <c r="J239" s="16">
        <v>0</v>
      </c>
      <c r="K239" s="16">
        <v>0</v>
      </c>
      <c r="L239" s="27" t="s">
        <v>14</v>
      </c>
      <c r="M239" s="17">
        <f>K239/K406</f>
        <v>0</v>
      </c>
    </row>
    <row r="240" spans="2:13" ht="12.75" customHeight="1">
      <c r="B240" s="65" t="s">
        <v>379</v>
      </c>
      <c r="C240" s="65"/>
      <c r="D240" s="65"/>
      <c r="E240" s="47" t="s">
        <v>380</v>
      </c>
      <c r="F240" s="47"/>
      <c r="G240" s="47"/>
      <c r="H240" s="14"/>
      <c r="I240" s="16">
        <v>1768.2</v>
      </c>
      <c r="J240" s="16">
        <v>2670</v>
      </c>
      <c r="K240" s="16">
        <v>1641.55</v>
      </c>
      <c r="L240" s="12">
        <f aca="true" t="shared" si="9" ref="L240:L246">K240/J240</f>
        <v>0.614812734082397</v>
      </c>
      <c r="M240" s="17">
        <f>K240/K406</f>
        <v>0.00011239931886047004</v>
      </c>
    </row>
    <row r="241" spans="2:13" ht="22.5" customHeight="1">
      <c r="B241" s="46" t="s">
        <v>381</v>
      </c>
      <c r="C241" s="46"/>
      <c r="D241" s="46"/>
      <c r="E241" s="66" t="s">
        <v>613</v>
      </c>
      <c r="F241" s="66"/>
      <c r="G241" s="66"/>
      <c r="H241" s="14"/>
      <c r="I241" s="16">
        <v>457.67</v>
      </c>
      <c r="J241" s="16">
        <v>900</v>
      </c>
      <c r="K241" s="16">
        <v>785.59</v>
      </c>
      <c r="L241" s="12">
        <f t="shared" si="9"/>
        <v>0.8728777777777779</v>
      </c>
      <c r="M241" s="12">
        <f>K241/K406</f>
        <v>5.3790491245223514E-05</v>
      </c>
    </row>
    <row r="242" spans="2:13" ht="12.75">
      <c r="B242" s="46" t="s">
        <v>382</v>
      </c>
      <c r="C242" s="46"/>
      <c r="D242" s="46"/>
      <c r="E242" s="47" t="s">
        <v>383</v>
      </c>
      <c r="F242" s="47"/>
      <c r="G242" s="47"/>
      <c r="H242" s="14"/>
      <c r="I242" s="16">
        <v>3263.63</v>
      </c>
      <c r="J242" s="16">
        <v>1990</v>
      </c>
      <c r="K242" s="16">
        <v>1990</v>
      </c>
      <c r="L242" s="12">
        <f t="shared" si="9"/>
        <v>1</v>
      </c>
      <c r="M242" s="17">
        <f>K242/K406</f>
        <v>0.00013625819775963898</v>
      </c>
    </row>
    <row r="243" spans="2:13" ht="12.75">
      <c r="B243" s="46" t="s">
        <v>384</v>
      </c>
      <c r="C243" s="46"/>
      <c r="D243" s="46"/>
      <c r="E243" s="47" t="s">
        <v>385</v>
      </c>
      <c r="F243" s="47"/>
      <c r="G243" s="47"/>
      <c r="H243" s="14"/>
      <c r="I243" s="16">
        <v>0</v>
      </c>
      <c r="J243" s="16">
        <v>5000</v>
      </c>
      <c r="K243" s="16">
        <v>0</v>
      </c>
      <c r="L243" s="12">
        <f t="shared" si="9"/>
        <v>0</v>
      </c>
      <c r="M243" s="17">
        <f>K243/K406</f>
        <v>0</v>
      </c>
    </row>
    <row r="244" spans="2:13" ht="12.75">
      <c r="B244" s="48" t="s">
        <v>386</v>
      </c>
      <c r="C244" s="48"/>
      <c r="D244" s="48"/>
      <c r="E244" s="49" t="s">
        <v>387</v>
      </c>
      <c r="F244" s="49"/>
      <c r="G244" s="49"/>
      <c r="H244" s="7"/>
      <c r="I244" s="16">
        <f>SUM(I245)</f>
        <v>64453.71</v>
      </c>
      <c r="J244" s="16">
        <f>SUM(J245)</f>
        <v>98000</v>
      </c>
      <c r="K244" s="16">
        <f>SUM(K245)</f>
        <v>92805.35</v>
      </c>
      <c r="L244" s="21">
        <f t="shared" si="9"/>
        <v>0.9469933673469388</v>
      </c>
      <c r="M244" s="21">
        <f>K244/K406</f>
        <v>0.006354517453996238</v>
      </c>
    </row>
    <row r="245" spans="2:13" ht="12.75">
      <c r="B245" s="65" t="s">
        <v>388</v>
      </c>
      <c r="C245" s="65"/>
      <c r="D245" s="65"/>
      <c r="E245" s="47" t="s">
        <v>389</v>
      </c>
      <c r="F245" s="47"/>
      <c r="G245" s="47"/>
      <c r="H245" s="14"/>
      <c r="I245" s="16">
        <v>64453.71</v>
      </c>
      <c r="J245" s="16">
        <v>98000</v>
      </c>
      <c r="K245" s="16">
        <v>92805.35</v>
      </c>
      <c r="L245" s="12">
        <f t="shared" si="9"/>
        <v>0.9469933673469388</v>
      </c>
      <c r="M245" s="17">
        <f>K245/K406</f>
        <v>0.006354517453996238</v>
      </c>
    </row>
    <row r="246" spans="2:13" ht="16.5" customHeight="1">
      <c r="B246" s="48" t="s">
        <v>390</v>
      </c>
      <c r="C246" s="48"/>
      <c r="D246" s="48"/>
      <c r="E246" s="49" t="s">
        <v>391</v>
      </c>
      <c r="F246" s="49"/>
      <c r="G246" s="49"/>
      <c r="H246" s="7"/>
      <c r="I246" s="16">
        <f>SUM(I247:I251)</f>
        <v>7121</v>
      </c>
      <c r="J246" s="16">
        <f>SUM(J247:J251)</f>
        <v>9800</v>
      </c>
      <c r="K246" s="16">
        <f>SUM(K247:K251)</f>
        <v>7084.6</v>
      </c>
      <c r="L246" s="21">
        <f t="shared" si="9"/>
        <v>0.7229183673469388</v>
      </c>
      <c r="M246" s="21">
        <f>K246/K406</f>
        <v>0.00048509287831554693</v>
      </c>
    </row>
    <row r="247" spans="2:13" ht="12.75">
      <c r="B247" s="46" t="s">
        <v>392</v>
      </c>
      <c r="C247" s="46"/>
      <c r="D247" s="46"/>
      <c r="E247" s="47" t="s">
        <v>393</v>
      </c>
      <c r="F247" s="47"/>
      <c r="G247" s="47"/>
      <c r="H247" s="14"/>
      <c r="I247" s="16">
        <v>800</v>
      </c>
      <c r="J247" s="16">
        <v>0</v>
      </c>
      <c r="K247" s="16">
        <v>0</v>
      </c>
      <c r="L247" s="27" t="s">
        <v>14</v>
      </c>
      <c r="M247" s="17">
        <f>K247/K406</f>
        <v>0</v>
      </c>
    </row>
    <row r="248" spans="2:13" ht="12.75">
      <c r="B248" s="46" t="s">
        <v>19</v>
      </c>
      <c r="C248" s="46"/>
      <c r="D248" s="46"/>
      <c r="E248" s="47" t="s">
        <v>20</v>
      </c>
      <c r="F248" s="47"/>
      <c r="G248" s="47"/>
      <c r="H248" s="14"/>
      <c r="I248" s="16">
        <v>0</v>
      </c>
      <c r="J248" s="16">
        <v>860</v>
      </c>
      <c r="K248" s="16">
        <v>841.62</v>
      </c>
      <c r="L248" s="12">
        <f>K248/J248</f>
        <v>0.9786279069767442</v>
      </c>
      <c r="M248" s="17">
        <f>K248/K406</f>
        <v>5.76269469339032E-05</v>
      </c>
    </row>
    <row r="249" spans="2:13" ht="12.75">
      <c r="B249" s="65" t="s">
        <v>394</v>
      </c>
      <c r="C249" s="65"/>
      <c r="D249" s="65"/>
      <c r="E249" s="47" t="s">
        <v>395</v>
      </c>
      <c r="F249" s="47"/>
      <c r="G249" s="47"/>
      <c r="H249" s="14"/>
      <c r="I249" s="16">
        <v>5100</v>
      </c>
      <c r="J249" s="16">
        <v>4200</v>
      </c>
      <c r="K249" s="16">
        <v>3395.7</v>
      </c>
      <c r="L249" s="12">
        <f aca="true" t="shared" si="10" ref="L249:L284">K249/J249</f>
        <v>0.8085</v>
      </c>
      <c r="M249" s="17">
        <f>K249/K406</f>
        <v>0.00023250852368462619</v>
      </c>
    </row>
    <row r="250" spans="2:13" ht="12.75">
      <c r="B250" s="46" t="s">
        <v>160</v>
      </c>
      <c r="C250" s="46"/>
      <c r="D250" s="46"/>
      <c r="E250" s="47" t="s">
        <v>310</v>
      </c>
      <c r="F250" s="47"/>
      <c r="G250" s="47"/>
      <c r="H250" s="14"/>
      <c r="I250" s="16">
        <v>0</v>
      </c>
      <c r="J250" s="16">
        <v>400</v>
      </c>
      <c r="K250" s="16">
        <v>255.17</v>
      </c>
      <c r="L250" s="12">
        <f t="shared" si="10"/>
        <v>0.637925</v>
      </c>
      <c r="M250" s="17"/>
    </row>
    <row r="251" spans="2:13" ht="12.75">
      <c r="B251" s="65" t="s">
        <v>396</v>
      </c>
      <c r="C251" s="65"/>
      <c r="D251" s="65"/>
      <c r="E251" s="47" t="s">
        <v>397</v>
      </c>
      <c r="F251" s="47"/>
      <c r="G251" s="47"/>
      <c r="H251" s="14"/>
      <c r="I251" s="16">
        <v>1221</v>
      </c>
      <c r="J251" s="16">
        <v>4340</v>
      </c>
      <c r="K251" s="16">
        <v>2592.11</v>
      </c>
      <c r="L251" s="12">
        <f t="shared" si="10"/>
        <v>0.5972603686635946</v>
      </c>
      <c r="M251" s="17">
        <f>K251/K406</f>
        <v>0.00017748554622851146</v>
      </c>
    </row>
    <row r="252" spans="2:13" ht="14.25" customHeight="1">
      <c r="B252" s="48" t="s">
        <v>398</v>
      </c>
      <c r="C252" s="48"/>
      <c r="D252" s="48"/>
      <c r="E252" s="49" t="s">
        <v>399</v>
      </c>
      <c r="F252" s="49"/>
      <c r="G252" s="49"/>
      <c r="H252" s="7"/>
      <c r="I252" s="16">
        <f>SUM(I253:I255)</f>
        <v>36011.09</v>
      </c>
      <c r="J252" s="16">
        <f>SUM(J253:J255)</f>
        <v>28132</v>
      </c>
      <c r="K252" s="16">
        <f>SUM(K253:K255)</f>
        <v>27240</v>
      </c>
      <c r="L252" s="21">
        <f t="shared" si="10"/>
        <v>0.9682923361296744</v>
      </c>
      <c r="M252" s="21">
        <f>K252/K406</f>
        <v>0.0018651624658153599</v>
      </c>
    </row>
    <row r="253" spans="2:13" ht="12.75" customHeight="1">
      <c r="B253" s="46" t="s">
        <v>400</v>
      </c>
      <c r="C253" s="46"/>
      <c r="D253" s="46"/>
      <c r="E253" s="47" t="s">
        <v>401</v>
      </c>
      <c r="F253" s="47"/>
      <c r="G253" s="47"/>
      <c r="H253" s="14"/>
      <c r="I253" s="16">
        <v>343.6</v>
      </c>
      <c r="J253" s="16">
        <v>932</v>
      </c>
      <c r="K253" s="16">
        <v>240</v>
      </c>
      <c r="L253" s="22">
        <f t="shared" si="10"/>
        <v>0.2575107296137339</v>
      </c>
      <c r="M253" s="17">
        <f>K253/K406</f>
        <v>1.6433149478549425E-05</v>
      </c>
    </row>
    <row r="254" spans="2:13" ht="12.75" customHeight="1">
      <c r="B254" s="46" t="s">
        <v>402</v>
      </c>
      <c r="C254" s="46"/>
      <c r="D254" s="46"/>
      <c r="E254" s="47" t="s">
        <v>403</v>
      </c>
      <c r="F254" s="47"/>
      <c r="G254" s="47"/>
      <c r="H254" s="14"/>
      <c r="I254" s="16">
        <v>13517.49</v>
      </c>
      <c r="J254" s="16">
        <v>200</v>
      </c>
      <c r="K254" s="16">
        <v>0</v>
      </c>
      <c r="L254" s="22">
        <f t="shared" si="10"/>
        <v>0</v>
      </c>
      <c r="M254" s="17">
        <f>K254/K406</f>
        <v>0</v>
      </c>
    </row>
    <row r="255" spans="2:13" ht="12.75">
      <c r="B255" s="46" t="s">
        <v>404</v>
      </c>
      <c r="C255" s="46"/>
      <c r="D255" s="46"/>
      <c r="E255" s="47" t="s">
        <v>405</v>
      </c>
      <c r="F255" s="47"/>
      <c r="G255" s="47"/>
      <c r="H255" s="14"/>
      <c r="I255" s="16">
        <v>22150</v>
      </c>
      <c r="J255" s="16">
        <v>27000</v>
      </c>
      <c r="K255" s="16">
        <v>27000</v>
      </c>
      <c r="L255" s="12">
        <f t="shared" si="10"/>
        <v>1</v>
      </c>
      <c r="M255" s="17">
        <f>K255/K406</f>
        <v>0.0018487293163368104</v>
      </c>
    </row>
    <row r="256" spans="2:13" ht="12.75">
      <c r="B256" s="57" t="s">
        <v>406</v>
      </c>
      <c r="C256" s="57"/>
      <c r="D256" s="57"/>
      <c r="E256" s="58" t="s">
        <v>407</v>
      </c>
      <c r="F256" s="58"/>
      <c r="G256" s="58"/>
      <c r="H256" s="4"/>
      <c r="I256" s="15">
        <f>SUM(I257,I259)</f>
        <v>58397.130000000005</v>
      </c>
      <c r="J256" s="15">
        <f>SUM(J257,J259)</f>
        <v>66400</v>
      </c>
      <c r="K256" s="15">
        <f>SUM(K259,K257)</f>
        <v>66178.56</v>
      </c>
      <c r="L256" s="23">
        <f t="shared" si="10"/>
        <v>0.9966650602409638</v>
      </c>
      <c r="M256" s="23">
        <f>K256/K406</f>
        <v>0.004531342369813133</v>
      </c>
    </row>
    <row r="257" spans="2:13" ht="12.75">
      <c r="B257" s="48" t="s">
        <v>408</v>
      </c>
      <c r="C257" s="48"/>
      <c r="D257" s="48"/>
      <c r="E257" s="49" t="s">
        <v>409</v>
      </c>
      <c r="F257" s="49"/>
      <c r="G257" s="49"/>
      <c r="H257" s="7"/>
      <c r="I257" s="16">
        <f>SUM(I258)</f>
        <v>27000</v>
      </c>
      <c r="J257" s="16">
        <f>SUM(J258)</f>
        <v>30000</v>
      </c>
      <c r="K257" s="16">
        <f>SUM(K258)</f>
        <v>30000</v>
      </c>
      <c r="L257" s="21">
        <f t="shared" si="10"/>
        <v>1</v>
      </c>
      <c r="M257" s="21">
        <f>K257/K406</f>
        <v>0.0020541436848186784</v>
      </c>
    </row>
    <row r="258" spans="2:13" ht="12.75">
      <c r="B258" s="46" t="s">
        <v>410</v>
      </c>
      <c r="C258" s="46"/>
      <c r="D258" s="46"/>
      <c r="E258" s="47" t="s">
        <v>411</v>
      </c>
      <c r="F258" s="47"/>
      <c r="G258" s="47"/>
      <c r="H258" s="14"/>
      <c r="I258" s="16">
        <v>27000</v>
      </c>
      <c r="J258" s="16">
        <v>30000</v>
      </c>
      <c r="K258" s="16">
        <v>30000</v>
      </c>
      <c r="L258" s="22">
        <f t="shared" si="10"/>
        <v>1</v>
      </c>
      <c r="M258" s="21">
        <f>K258/K406</f>
        <v>0.0020541436848186784</v>
      </c>
    </row>
    <row r="259" spans="2:13" ht="12.75">
      <c r="B259" s="48" t="s">
        <v>412</v>
      </c>
      <c r="C259" s="48"/>
      <c r="D259" s="48"/>
      <c r="E259" s="49" t="s">
        <v>413</v>
      </c>
      <c r="F259" s="49"/>
      <c r="G259" s="49"/>
      <c r="H259" s="7"/>
      <c r="I259" s="16">
        <f>SUM(I260:I262)</f>
        <v>31397.13</v>
      </c>
      <c r="J259" s="16">
        <f>SUM(J260:J262)</f>
        <v>36400</v>
      </c>
      <c r="K259" s="16">
        <f>SUM(K260:K262)</f>
        <v>36178.56</v>
      </c>
      <c r="L259" s="21">
        <f t="shared" si="10"/>
        <v>0.9939164835164834</v>
      </c>
      <c r="M259" s="21">
        <f>K259/K406</f>
        <v>0.0024771986849944543</v>
      </c>
    </row>
    <row r="260" spans="2:13" ht="12.75">
      <c r="B260" s="46" t="s">
        <v>414</v>
      </c>
      <c r="C260" s="46"/>
      <c r="D260" s="46"/>
      <c r="E260" s="47" t="s">
        <v>415</v>
      </c>
      <c r="F260" s="47"/>
      <c r="G260" s="47"/>
      <c r="H260" s="14"/>
      <c r="I260" s="16">
        <v>27000</v>
      </c>
      <c r="J260" s="16">
        <v>29000</v>
      </c>
      <c r="K260" s="16">
        <v>29000</v>
      </c>
      <c r="L260" s="22">
        <f t="shared" si="10"/>
        <v>1</v>
      </c>
      <c r="M260" s="21">
        <f>K260/K406</f>
        <v>0.0019856722286580556</v>
      </c>
    </row>
    <row r="261" spans="2:13" ht="12.75">
      <c r="B261" s="46" t="s">
        <v>416</v>
      </c>
      <c r="C261" s="46"/>
      <c r="D261" s="46"/>
      <c r="E261" s="47" t="s">
        <v>417</v>
      </c>
      <c r="F261" s="47"/>
      <c r="G261" s="47"/>
      <c r="H261" s="14"/>
      <c r="I261" s="16">
        <v>4397.13</v>
      </c>
      <c r="J261" s="16">
        <v>5922</v>
      </c>
      <c r="K261" s="16">
        <v>5701.06</v>
      </c>
      <c r="L261" s="22">
        <f t="shared" si="10"/>
        <v>0.9626916582235732</v>
      </c>
      <c r="M261" s="21">
        <f>K261/K406</f>
        <v>0.00039035987985907916</v>
      </c>
    </row>
    <row r="262" spans="2:13" ht="12.75">
      <c r="B262" s="65" t="s">
        <v>418</v>
      </c>
      <c r="C262" s="65"/>
      <c r="D262" s="65"/>
      <c r="E262" s="47" t="s">
        <v>419</v>
      </c>
      <c r="F262" s="47"/>
      <c r="G262" s="47"/>
      <c r="H262" s="14"/>
      <c r="I262" s="16">
        <v>0</v>
      </c>
      <c r="J262" s="16">
        <v>1478</v>
      </c>
      <c r="K262" s="16">
        <v>1477.5</v>
      </c>
      <c r="L262" s="22">
        <f t="shared" si="10"/>
        <v>0.9996617050067659</v>
      </c>
      <c r="M262" s="21">
        <f>K262/K406</f>
        <v>0.0001011665764773199</v>
      </c>
    </row>
    <row r="263" spans="2:13" ht="12.75">
      <c r="B263" s="57" t="s">
        <v>420</v>
      </c>
      <c r="C263" s="57"/>
      <c r="D263" s="57"/>
      <c r="E263" s="58" t="s">
        <v>421</v>
      </c>
      <c r="F263" s="58"/>
      <c r="G263" s="58"/>
      <c r="H263" s="4"/>
      <c r="I263" s="15">
        <f>SUM(I264,I267,I282,I284,I288,I290,I323)</f>
        <v>2024280.5599999998</v>
      </c>
      <c r="J263" s="15">
        <f>SUM(J264,J267,J282,J284,J288,J290,J323)</f>
        <v>2180012</v>
      </c>
      <c r="K263" s="15">
        <f>SUM(K264,K267,K282,K284,K288,K290,K323)</f>
        <v>2165964.67</v>
      </c>
      <c r="L263" s="23">
        <f t="shared" si="10"/>
        <v>0.9935563061120765</v>
      </c>
      <c r="M263" s="23">
        <f>K263/K406</f>
        <v>0.1483067549473624</v>
      </c>
    </row>
    <row r="264" spans="2:13" ht="12.75">
      <c r="B264" s="70" t="s">
        <v>422</v>
      </c>
      <c r="C264" s="70"/>
      <c r="D264" s="70"/>
      <c r="E264" s="74" t="s">
        <v>615</v>
      </c>
      <c r="F264" s="75"/>
      <c r="G264" s="76"/>
      <c r="H264" s="29"/>
      <c r="I264" s="30">
        <f>SUM(I265:I266)</f>
        <v>0</v>
      </c>
      <c r="J264" s="30">
        <f>SUM(J265:J266)</f>
        <v>80000</v>
      </c>
      <c r="K264" s="30">
        <f>SUM(K265:K266)</f>
        <v>77374.09</v>
      </c>
      <c r="L264" s="22">
        <f t="shared" si="10"/>
        <v>0.9671761249999999</v>
      </c>
      <c r="M264" s="21">
        <f>K264/K406</f>
        <v>0.005297916611403068</v>
      </c>
    </row>
    <row r="265" spans="2:13" ht="12.75">
      <c r="B265" s="46" t="s">
        <v>21</v>
      </c>
      <c r="C265" s="46"/>
      <c r="D265" s="46"/>
      <c r="E265" s="47" t="s">
        <v>22</v>
      </c>
      <c r="F265" s="47"/>
      <c r="G265" s="47"/>
      <c r="H265" s="29"/>
      <c r="I265" s="30">
        <v>0</v>
      </c>
      <c r="J265" s="30">
        <v>1000</v>
      </c>
      <c r="K265" s="30">
        <v>0</v>
      </c>
      <c r="L265" s="12" t="s">
        <v>14</v>
      </c>
      <c r="M265" s="17">
        <v>0</v>
      </c>
    </row>
    <row r="266" spans="2:13" ht="24.75" customHeight="1">
      <c r="B266" s="77" t="s">
        <v>423</v>
      </c>
      <c r="C266" s="77"/>
      <c r="D266" s="77"/>
      <c r="E266" s="78" t="s">
        <v>614</v>
      </c>
      <c r="F266" s="79"/>
      <c r="G266" s="80"/>
      <c r="H266" s="29"/>
      <c r="I266" s="30">
        <v>0</v>
      </c>
      <c r="J266" s="30">
        <v>79000</v>
      </c>
      <c r="K266" s="30">
        <v>77374.09</v>
      </c>
      <c r="L266" s="12">
        <f t="shared" si="10"/>
        <v>0.9794188607594936</v>
      </c>
      <c r="M266" s="17">
        <f>K266/K406</f>
        <v>0.005297916611403068</v>
      </c>
    </row>
    <row r="267" spans="2:13" ht="38.25" customHeight="1">
      <c r="B267" s="48" t="s">
        <v>424</v>
      </c>
      <c r="C267" s="48"/>
      <c r="D267" s="48"/>
      <c r="E267" s="69" t="s">
        <v>425</v>
      </c>
      <c r="F267" s="69"/>
      <c r="G267" s="69"/>
      <c r="H267" s="7"/>
      <c r="I267" s="16">
        <f>SUM(I268:I281)</f>
        <v>1099271.65</v>
      </c>
      <c r="J267" s="16">
        <f>SUM(J268:J281)</f>
        <v>1049000</v>
      </c>
      <c r="K267" s="16">
        <f>SUM(K268:K281)</f>
        <v>1048363.72</v>
      </c>
      <c r="L267" s="22">
        <f t="shared" si="10"/>
        <v>0.9993934413727359</v>
      </c>
      <c r="M267" s="22">
        <f>K267/K406</f>
        <v>0.07178299049436723</v>
      </c>
    </row>
    <row r="268" spans="2:13" ht="12.75" customHeight="1">
      <c r="B268" s="46" t="s">
        <v>426</v>
      </c>
      <c r="C268" s="46"/>
      <c r="D268" s="46"/>
      <c r="E268" s="47" t="s">
        <v>427</v>
      </c>
      <c r="F268" s="47"/>
      <c r="G268" s="47"/>
      <c r="H268" s="14"/>
      <c r="I268" s="16">
        <v>1056083.77</v>
      </c>
      <c r="J268" s="16">
        <v>993497</v>
      </c>
      <c r="K268" s="16">
        <v>993355.28</v>
      </c>
      <c r="L268" s="12">
        <f t="shared" si="10"/>
        <v>0.9998573523624128</v>
      </c>
      <c r="M268" s="12">
        <f>K268/K406</f>
        <v>0.068016482506443</v>
      </c>
    </row>
    <row r="269" spans="2:13" ht="12.75" customHeight="1">
      <c r="B269" s="46" t="s">
        <v>428</v>
      </c>
      <c r="C269" s="46"/>
      <c r="D269" s="46"/>
      <c r="E269" s="47" t="s">
        <v>429</v>
      </c>
      <c r="F269" s="47"/>
      <c r="G269" s="47"/>
      <c r="H269" s="14"/>
      <c r="I269" s="16">
        <v>24250.89</v>
      </c>
      <c r="J269" s="16">
        <v>21800</v>
      </c>
      <c r="K269" s="16">
        <v>21704.54</v>
      </c>
      <c r="L269" s="12">
        <f t="shared" si="10"/>
        <v>0.9956211009174313</v>
      </c>
      <c r="M269" s="12">
        <f>K269/K406</f>
        <v>0.0014861414590964799</v>
      </c>
    </row>
    <row r="270" spans="2:13" ht="12.75" customHeight="1">
      <c r="B270" s="46" t="s">
        <v>430</v>
      </c>
      <c r="C270" s="46"/>
      <c r="D270" s="46"/>
      <c r="E270" s="47" t="s">
        <v>431</v>
      </c>
      <c r="F270" s="47"/>
      <c r="G270" s="47"/>
      <c r="H270" s="14"/>
      <c r="I270" s="16">
        <v>1843.15</v>
      </c>
      <c r="J270" s="16">
        <v>2000</v>
      </c>
      <c r="K270" s="16">
        <v>1960.87</v>
      </c>
      <c r="L270" s="12">
        <f t="shared" si="10"/>
        <v>0.980435</v>
      </c>
      <c r="M270" s="12">
        <f>K270/K406</f>
        <v>0.00013426362424168005</v>
      </c>
    </row>
    <row r="271" spans="2:13" ht="12.75" customHeight="1">
      <c r="B271" s="46" t="s">
        <v>432</v>
      </c>
      <c r="C271" s="46"/>
      <c r="D271" s="46"/>
      <c r="E271" s="47" t="s">
        <v>433</v>
      </c>
      <c r="F271" s="47"/>
      <c r="G271" s="47"/>
      <c r="H271" s="14"/>
      <c r="I271" s="16">
        <v>15460.22</v>
      </c>
      <c r="J271" s="16">
        <v>11126</v>
      </c>
      <c r="K271" s="16">
        <v>11117.98</v>
      </c>
      <c r="L271" s="12">
        <f t="shared" si="10"/>
        <v>0.9992791659176703</v>
      </c>
      <c r="M271" s="12">
        <f>K271/K406</f>
        <v>0.0007612642801646789</v>
      </c>
    </row>
    <row r="272" spans="2:13" ht="12.75" customHeight="1">
      <c r="B272" s="46" t="s">
        <v>434</v>
      </c>
      <c r="C272" s="46"/>
      <c r="D272" s="46"/>
      <c r="E272" s="47" t="s">
        <v>435</v>
      </c>
      <c r="F272" s="47"/>
      <c r="G272" s="47"/>
      <c r="H272" s="14"/>
      <c r="I272" s="16">
        <v>579.42</v>
      </c>
      <c r="J272" s="16">
        <v>677</v>
      </c>
      <c r="K272" s="16">
        <v>671.85</v>
      </c>
      <c r="L272" s="12">
        <f t="shared" si="10"/>
        <v>0.9923929098966027</v>
      </c>
      <c r="M272" s="12">
        <f>K272/K406</f>
        <v>4.60025478215143E-05</v>
      </c>
    </row>
    <row r="273" spans="2:13" ht="12.75" customHeight="1">
      <c r="B273" s="46" t="s">
        <v>45</v>
      </c>
      <c r="C273" s="46"/>
      <c r="D273" s="46"/>
      <c r="E273" s="47" t="s">
        <v>46</v>
      </c>
      <c r="F273" s="47"/>
      <c r="G273" s="47"/>
      <c r="H273" s="14"/>
      <c r="I273" s="16">
        <v>0</v>
      </c>
      <c r="J273" s="16">
        <v>6000</v>
      </c>
      <c r="K273" s="16">
        <v>6000</v>
      </c>
      <c r="L273" s="12">
        <f t="shared" si="10"/>
        <v>1</v>
      </c>
      <c r="M273" s="12">
        <f>K273/K406</f>
        <v>0.00041082873696373566</v>
      </c>
    </row>
    <row r="274" spans="2:13" ht="12.75" customHeight="1">
      <c r="B274" s="46" t="s">
        <v>436</v>
      </c>
      <c r="C274" s="46"/>
      <c r="D274" s="46"/>
      <c r="E274" s="47" t="s">
        <v>437</v>
      </c>
      <c r="F274" s="47"/>
      <c r="G274" s="47"/>
      <c r="H274" s="14"/>
      <c r="I274" s="16">
        <v>200</v>
      </c>
      <c r="J274" s="16">
        <v>6009</v>
      </c>
      <c r="K274" s="16">
        <v>5927.26</v>
      </c>
      <c r="L274" s="12">
        <f t="shared" si="10"/>
        <v>0.9863970710600766</v>
      </c>
      <c r="M274" s="12">
        <f>K274/K406</f>
        <v>0.00040584812324261197</v>
      </c>
    </row>
    <row r="275" spans="2:13" ht="12.75" customHeight="1">
      <c r="B275" s="65" t="s">
        <v>438</v>
      </c>
      <c r="C275" s="65"/>
      <c r="D275" s="65"/>
      <c r="E275" s="47" t="s">
        <v>439</v>
      </c>
      <c r="F275" s="47"/>
      <c r="G275" s="47"/>
      <c r="H275" s="14"/>
      <c r="I275" s="16">
        <v>0</v>
      </c>
      <c r="J275" s="16">
        <v>182</v>
      </c>
      <c r="K275" s="16">
        <v>181.6</v>
      </c>
      <c r="L275" s="12">
        <f t="shared" si="10"/>
        <v>0.9978021978021978</v>
      </c>
      <c r="M275" s="12">
        <f>K275/K406</f>
        <v>1.2434416438769065E-05</v>
      </c>
    </row>
    <row r="276" spans="2:13" ht="12.75" customHeight="1">
      <c r="B276" s="46" t="s">
        <v>440</v>
      </c>
      <c r="C276" s="46"/>
      <c r="D276" s="46"/>
      <c r="E276" s="47" t="s">
        <v>441</v>
      </c>
      <c r="F276" s="47"/>
      <c r="G276" s="47"/>
      <c r="H276" s="14"/>
      <c r="I276" s="16">
        <v>49.6</v>
      </c>
      <c r="J276" s="16">
        <v>0</v>
      </c>
      <c r="K276" s="16">
        <v>0</v>
      </c>
      <c r="L276" s="27" t="s">
        <v>14</v>
      </c>
      <c r="M276" s="12">
        <f>K276/K406</f>
        <v>0</v>
      </c>
    </row>
    <row r="277" spans="2:13" ht="12.75" customHeight="1">
      <c r="B277" s="46" t="s">
        <v>203</v>
      </c>
      <c r="C277" s="46"/>
      <c r="D277" s="46"/>
      <c r="E277" s="47" t="s">
        <v>204</v>
      </c>
      <c r="F277" s="47"/>
      <c r="G277" s="47"/>
      <c r="H277" s="14"/>
      <c r="I277" s="16">
        <v>804.6</v>
      </c>
      <c r="J277" s="16">
        <v>800</v>
      </c>
      <c r="K277" s="16">
        <v>800</v>
      </c>
      <c r="L277" s="12">
        <f>K277/J277</f>
        <v>1</v>
      </c>
      <c r="M277" s="12">
        <f>K277/K406</f>
        <v>5.4777164928498085E-05</v>
      </c>
    </row>
    <row r="278" spans="2:13" ht="12.75" customHeight="1">
      <c r="B278" s="65" t="s">
        <v>209</v>
      </c>
      <c r="C278" s="65"/>
      <c r="D278" s="65"/>
      <c r="E278" s="47" t="s">
        <v>210</v>
      </c>
      <c r="F278" s="47"/>
      <c r="G278" s="47"/>
      <c r="H278" s="14"/>
      <c r="I278" s="16">
        <v>0</v>
      </c>
      <c r="J278" s="16">
        <v>1629</v>
      </c>
      <c r="K278" s="16">
        <v>1585</v>
      </c>
      <c r="L278" s="12">
        <f>K278/J278</f>
        <v>0.9729895641497851</v>
      </c>
      <c r="M278" s="12">
        <f>K278/K406</f>
        <v>0.00010852725801458683</v>
      </c>
    </row>
    <row r="279" spans="2:13" ht="22.5" customHeight="1">
      <c r="B279" s="46" t="s">
        <v>163</v>
      </c>
      <c r="C279" s="46"/>
      <c r="D279" s="46"/>
      <c r="E279" s="66" t="s">
        <v>613</v>
      </c>
      <c r="F279" s="66"/>
      <c r="G279" s="66"/>
      <c r="H279" s="14"/>
      <c r="I279" s="16">
        <v>0</v>
      </c>
      <c r="J279" s="16">
        <v>824</v>
      </c>
      <c r="K279" s="16">
        <v>823.5</v>
      </c>
      <c r="L279" s="12">
        <f>K279/J279</f>
        <v>0.9993932038834952</v>
      </c>
      <c r="M279" s="12">
        <f>K279/K406</f>
        <v>5.638624414827272E-05</v>
      </c>
    </row>
    <row r="280" spans="2:13" ht="12" customHeight="1">
      <c r="B280" s="46" t="s">
        <v>128</v>
      </c>
      <c r="C280" s="46"/>
      <c r="D280" s="46"/>
      <c r="E280" s="47" t="s">
        <v>129</v>
      </c>
      <c r="F280" s="47"/>
      <c r="G280" s="47"/>
      <c r="H280" s="14"/>
      <c r="I280" s="16">
        <v>0</v>
      </c>
      <c r="J280" s="16">
        <v>456</v>
      </c>
      <c r="K280" s="16">
        <v>453.84</v>
      </c>
      <c r="L280" s="12">
        <f>K280/J280</f>
        <v>0.9952631578947367</v>
      </c>
      <c r="M280" s="12">
        <f>K280/K406</f>
        <v>3.107508566393696E-05</v>
      </c>
    </row>
    <row r="281" spans="2:13" ht="12.75" customHeight="1">
      <c r="B281" s="46" t="s">
        <v>214</v>
      </c>
      <c r="C281" s="46"/>
      <c r="D281" s="46"/>
      <c r="E281" s="47" t="s">
        <v>602</v>
      </c>
      <c r="F281" s="47"/>
      <c r="G281" s="47"/>
      <c r="H281" s="14"/>
      <c r="I281" s="16">
        <v>0</v>
      </c>
      <c r="J281" s="16">
        <v>4000</v>
      </c>
      <c r="K281" s="16">
        <v>3782</v>
      </c>
      <c r="L281" s="12">
        <f t="shared" si="10"/>
        <v>0.9455</v>
      </c>
      <c r="M281" s="12">
        <f>K281/K406</f>
        <v>0.0002589590471994747</v>
      </c>
    </row>
    <row r="282" spans="2:13" ht="39" customHeight="1">
      <c r="B282" s="48" t="s">
        <v>442</v>
      </c>
      <c r="C282" s="48"/>
      <c r="D282" s="48"/>
      <c r="E282" s="69" t="s">
        <v>443</v>
      </c>
      <c r="F282" s="69"/>
      <c r="G282" s="69"/>
      <c r="H282" s="7"/>
      <c r="I282" s="16">
        <f>SUM(I283)</f>
        <v>15324.38</v>
      </c>
      <c r="J282" s="16">
        <f>SUM(J283)</f>
        <v>14600</v>
      </c>
      <c r="K282" s="16">
        <f>SUM(K283)</f>
        <v>14385.32</v>
      </c>
      <c r="L282" s="22">
        <f t="shared" si="10"/>
        <v>0.9852958904109589</v>
      </c>
      <c r="M282" s="21">
        <f>K282/K406</f>
        <v>0.0009849838077365277</v>
      </c>
    </row>
    <row r="283" spans="2:13" ht="12.75" customHeight="1">
      <c r="B283" s="46" t="s">
        <v>444</v>
      </c>
      <c r="C283" s="46"/>
      <c r="D283" s="46"/>
      <c r="E283" s="47" t="s">
        <v>445</v>
      </c>
      <c r="F283" s="47"/>
      <c r="G283" s="47"/>
      <c r="H283" s="14"/>
      <c r="I283" s="16">
        <v>15324.38</v>
      </c>
      <c r="J283" s="16">
        <v>14600</v>
      </c>
      <c r="K283" s="16">
        <v>14385.32</v>
      </c>
      <c r="L283" s="22">
        <f t="shared" si="10"/>
        <v>0.9852958904109589</v>
      </c>
      <c r="M283" s="22">
        <f>K283/K406</f>
        <v>0.0009849838077365277</v>
      </c>
    </row>
    <row r="284" spans="2:13" ht="27" customHeight="1">
      <c r="B284" s="48" t="s">
        <v>446</v>
      </c>
      <c r="C284" s="48"/>
      <c r="D284" s="48"/>
      <c r="E284" s="69" t="s">
        <v>447</v>
      </c>
      <c r="F284" s="69"/>
      <c r="G284" s="69"/>
      <c r="H284" s="7"/>
      <c r="I284" s="16">
        <f>SUM(I285:I287)</f>
        <v>302507.6</v>
      </c>
      <c r="J284" s="16">
        <f>SUM(J285:J287)</f>
        <v>292740</v>
      </c>
      <c r="K284" s="16">
        <f>SUM(K285:K287)</f>
        <v>289727.93</v>
      </c>
      <c r="L284" s="21">
        <f t="shared" si="10"/>
        <v>0.9897107672337228</v>
      </c>
      <c r="M284" s="21">
        <f>K284/K406</f>
        <v>0.019838093257502933</v>
      </c>
    </row>
    <row r="285" spans="2:13" ht="12.75" customHeight="1">
      <c r="B285" s="46" t="s">
        <v>426</v>
      </c>
      <c r="C285" s="46"/>
      <c r="D285" s="46"/>
      <c r="E285" s="47" t="s">
        <v>427</v>
      </c>
      <c r="F285" s="47"/>
      <c r="G285" s="47"/>
      <c r="H285" s="14"/>
      <c r="I285" s="16">
        <v>287538.72</v>
      </c>
      <c r="J285" s="16">
        <v>286800</v>
      </c>
      <c r="K285" s="16">
        <v>283787.93</v>
      </c>
      <c r="L285" s="17">
        <f>K285/J285</f>
        <v>0.9894976638772663</v>
      </c>
      <c r="M285" s="17">
        <f>K285/K406</f>
        <v>0.019431372807908836</v>
      </c>
    </row>
    <row r="286" spans="2:13" ht="12.75" customHeight="1">
      <c r="B286" s="46" t="s">
        <v>616</v>
      </c>
      <c r="C286" s="46"/>
      <c r="D286" s="46"/>
      <c r="E286" s="47" t="s">
        <v>427</v>
      </c>
      <c r="F286" s="47"/>
      <c r="G286" s="47"/>
      <c r="H286" s="14"/>
      <c r="I286" s="16">
        <v>0</v>
      </c>
      <c r="J286" s="16">
        <v>5940</v>
      </c>
      <c r="K286" s="16">
        <v>5940</v>
      </c>
      <c r="L286" s="17">
        <f>K286/J286</f>
        <v>1</v>
      </c>
      <c r="M286" s="17">
        <f>K286/K406</f>
        <v>0.0004067204495940983</v>
      </c>
    </row>
    <row r="287" spans="2:13" ht="24" customHeight="1">
      <c r="B287" s="77" t="s">
        <v>423</v>
      </c>
      <c r="C287" s="77"/>
      <c r="D287" s="77"/>
      <c r="E287" s="78" t="s">
        <v>614</v>
      </c>
      <c r="F287" s="79"/>
      <c r="G287" s="80"/>
      <c r="H287" s="14"/>
      <c r="I287" s="16">
        <v>14968.88</v>
      </c>
      <c r="J287" s="16">
        <v>0</v>
      </c>
      <c r="K287" s="16">
        <v>0</v>
      </c>
      <c r="L287" s="12" t="s">
        <v>14</v>
      </c>
      <c r="M287" s="12">
        <f>K287/K406</f>
        <v>0</v>
      </c>
    </row>
    <row r="288" spans="2:13" ht="12.75" customHeight="1">
      <c r="B288" s="48" t="s">
        <v>448</v>
      </c>
      <c r="C288" s="48"/>
      <c r="D288" s="48"/>
      <c r="E288" s="49" t="s">
        <v>449</v>
      </c>
      <c r="F288" s="49"/>
      <c r="G288" s="49"/>
      <c r="H288" s="7"/>
      <c r="I288" s="16">
        <f>SUM(I289)</f>
        <v>124262.19</v>
      </c>
      <c r="J288" s="16">
        <f>SUM(J289)</f>
        <v>119000</v>
      </c>
      <c r="K288" s="16">
        <f>SUM(K289)</f>
        <v>117943.65</v>
      </c>
      <c r="L288" s="21">
        <f aca="true" t="shared" si="11" ref="L288:L332">K288/J288</f>
        <v>0.9911231092436974</v>
      </c>
      <c r="M288" s="21">
        <f>K288/K406</f>
        <v>0.008075773460398816</v>
      </c>
    </row>
    <row r="289" spans="2:13" ht="12.75" customHeight="1">
      <c r="B289" s="46" t="s">
        <v>450</v>
      </c>
      <c r="C289" s="46"/>
      <c r="D289" s="46"/>
      <c r="E289" s="47" t="s">
        <v>451</v>
      </c>
      <c r="F289" s="47"/>
      <c r="G289" s="47"/>
      <c r="H289" s="14"/>
      <c r="I289" s="16">
        <v>124262.19</v>
      </c>
      <c r="J289" s="16">
        <v>119000</v>
      </c>
      <c r="K289" s="16">
        <v>117943.65</v>
      </c>
      <c r="L289" s="17">
        <f t="shared" si="11"/>
        <v>0.9911231092436974</v>
      </c>
      <c r="M289" s="17">
        <f>K289/K406</f>
        <v>0.008075773460398816</v>
      </c>
    </row>
    <row r="290" spans="2:13" ht="12.75">
      <c r="B290" s="48" t="s">
        <v>452</v>
      </c>
      <c r="C290" s="48"/>
      <c r="D290" s="48"/>
      <c r="E290" s="49" t="s">
        <v>453</v>
      </c>
      <c r="F290" s="49"/>
      <c r="G290" s="49"/>
      <c r="H290" s="7"/>
      <c r="I290" s="16">
        <f>SUM(I291:I322)</f>
        <v>335825.55999999994</v>
      </c>
      <c r="J290" s="16">
        <f>SUM(J291:J322)</f>
        <v>495871.9999999999</v>
      </c>
      <c r="K290" s="16">
        <f>SUM(K291:K322)</f>
        <v>489890.17000000004</v>
      </c>
      <c r="L290" s="21">
        <f t="shared" si="11"/>
        <v>0.9879367457731031</v>
      </c>
      <c r="M290" s="21">
        <f>K290/K406</f>
        <v>0.03354349329867496</v>
      </c>
    </row>
    <row r="291" spans="2:13" ht="12.75">
      <c r="B291" s="46" t="s">
        <v>454</v>
      </c>
      <c r="C291" s="46"/>
      <c r="D291" s="46"/>
      <c r="E291" s="47" t="s">
        <v>455</v>
      </c>
      <c r="F291" s="47"/>
      <c r="G291" s="47"/>
      <c r="H291" s="14"/>
      <c r="I291" s="16">
        <v>665</v>
      </c>
      <c r="J291" s="16">
        <v>505</v>
      </c>
      <c r="K291" s="16">
        <v>505</v>
      </c>
      <c r="L291" s="17">
        <f t="shared" si="11"/>
        <v>1</v>
      </c>
      <c r="M291" s="17">
        <f>K291/K406</f>
        <v>3.457808536111442E-05</v>
      </c>
    </row>
    <row r="292" spans="2:13" ht="12.75">
      <c r="B292" s="46" t="s">
        <v>37</v>
      </c>
      <c r="C292" s="46"/>
      <c r="D292" s="46"/>
      <c r="E292" s="47" t="s">
        <v>38</v>
      </c>
      <c r="F292" s="47"/>
      <c r="G292" s="47"/>
      <c r="H292" s="14"/>
      <c r="I292" s="16">
        <v>194957.62</v>
      </c>
      <c r="J292" s="16">
        <v>242729.55</v>
      </c>
      <c r="K292" s="16">
        <v>242272.95</v>
      </c>
      <c r="L292" s="17">
        <f t="shared" si="11"/>
        <v>0.9981188940530727</v>
      </c>
      <c r="M292" s="17">
        <f>K292/K406</f>
        <v>0.016588781674829713</v>
      </c>
    </row>
    <row r="293" spans="2:13" ht="12.75">
      <c r="B293" s="46" t="s">
        <v>617</v>
      </c>
      <c r="C293" s="46"/>
      <c r="D293" s="46"/>
      <c r="E293" s="47" t="s">
        <v>38</v>
      </c>
      <c r="F293" s="47"/>
      <c r="G293" s="47"/>
      <c r="H293" s="14"/>
      <c r="I293" s="16">
        <v>0</v>
      </c>
      <c r="J293" s="16">
        <v>18948.73</v>
      </c>
      <c r="K293" s="16">
        <v>18017.86</v>
      </c>
      <c r="L293" s="17">
        <f t="shared" si="11"/>
        <v>0.9508742802288069</v>
      </c>
      <c r="M293" s="17">
        <f>K293/K406</f>
        <v>0.0012337091110982356</v>
      </c>
    </row>
    <row r="294" spans="2:13" ht="12.75">
      <c r="B294" s="46" t="s">
        <v>618</v>
      </c>
      <c r="C294" s="46"/>
      <c r="D294" s="46"/>
      <c r="E294" s="47" t="s">
        <v>456</v>
      </c>
      <c r="F294" s="47"/>
      <c r="G294" s="47"/>
      <c r="H294" s="14"/>
      <c r="I294" s="16">
        <v>0</v>
      </c>
      <c r="J294" s="16">
        <v>4938.72</v>
      </c>
      <c r="K294" s="16">
        <v>4919.75</v>
      </c>
      <c r="L294" s="17">
        <f t="shared" si="11"/>
        <v>0.9961589237697217</v>
      </c>
      <c r="M294" s="17">
        <f>K294/K406</f>
        <v>0.0003368624464462231</v>
      </c>
    </row>
    <row r="295" spans="2:13" ht="12.75">
      <c r="B295" s="46" t="s">
        <v>457</v>
      </c>
      <c r="C295" s="46"/>
      <c r="D295" s="46"/>
      <c r="E295" s="47" t="s">
        <v>458</v>
      </c>
      <c r="F295" s="47"/>
      <c r="G295" s="47"/>
      <c r="H295" s="14"/>
      <c r="I295" s="16">
        <v>13582.85</v>
      </c>
      <c r="J295" s="16">
        <v>15600</v>
      </c>
      <c r="K295" s="16">
        <v>15460.07</v>
      </c>
      <c r="L295" s="17">
        <f t="shared" si="11"/>
        <v>0.9910301282051281</v>
      </c>
      <c r="M295" s="17">
        <f>K295/K406</f>
        <v>0.0010585735052451566</v>
      </c>
    </row>
    <row r="296" spans="2:13" ht="12.75">
      <c r="B296" s="46" t="s">
        <v>41</v>
      </c>
      <c r="C296" s="46"/>
      <c r="D296" s="46"/>
      <c r="E296" s="47" t="s">
        <v>42</v>
      </c>
      <c r="F296" s="47"/>
      <c r="G296" s="47"/>
      <c r="H296" s="14"/>
      <c r="I296" s="16">
        <v>35468.36</v>
      </c>
      <c r="J296" s="16">
        <v>39902.49</v>
      </c>
      <c r="K296" s="16">
        <v>39230.3</v>
      </c>
      <c r="L296" s="17">
        <f t="shared" si="11"/>
        <v>0.9831541841123199</v>
      </c>
      <c r="M296" s="17">
        <f>K296/K406</f>
        <v>0.0026861557666180732</v>
      </c>
    </row>
    <row r="297" spans="2:13" ht="12.75">
      <c r="B297" s="46" t="s">
        <v>619</v>
      </c>
      <c r="C297" s="46"/>
      <c r="D297" s="46"/>
      <c r="E297" s="47" t="s">
        <v>42</v>
      </c>
      <c r="F297" s="47"/>
      <c r="G297" s="47"/>
      <c r="H297" s="14"/>
      <c r="I297" s="16">
        <v>0</v>
      </c>
      <c r="J297" s="16">
        <v>2927</v>
      </c>
      <c r="K297" s="16">
        <v>2782</v>
      </c>
      <c r="L297" s="17">
        <f t="shared" si="11"/>
        <v>0.9504612230953194</v>
      </c>
      <c r="M297" s="17">
        <f>K297/K406</f>
        <v>0.0001904875910388521</v>
      </c>
    </row>
    <row r="298" spans="2:13" ht="12.75">
      <c r="B298" s="46" t="s">
        <v>620</v>
      </c>
      <c r="C298" s="46"/>
      <c r="D298" s="46"/>
      <c r="E298" s="47" t="s">
        <v>459</v>
      </c>
      <c r="F298" s="47"/>
      <c r="G298" s="47"/>
      <c r="H298" s="14"/>
      <c r="I298" s="16">
        <v>0</v>
      </c>
      <c r="J298" s="16">
        <v>762.51</v>
      </c>
      <c r="K298" s="16">
        <v>759.52</v>
      </c>
      <c r="L298" s="17">
        <f t="shared" si="11"/>
        <v>0.9960787399509514</v>
      </c>
      <c r="M298" s="17">
        <f>K298/K406</f>
        <v>5.200544038311608E-05</v>
      </c>
    </row>
    <row r="299" spans="2:13" ht="12.75">
      <c r="B299" s="46" t="s">
        <v>43</v>
      </c>
      <c r="C299" s="46"/>
      <c r="D299" s="46"/>
      <c r="E299" s="47" t="s">
        <v>44</v>
      </c>
      <c r="F299" s="47"/>
      <c r="G299" s="47"/>
      <c r="H299" s="14"/>
      <c r="I299" s="16">
        <v>5132.94</v>
      </c>
      <c r="J299" s="16">
        <v>6105.23</v>
      </c>
      <c r="K299" s="16">
        <v>6021.17</v>
      </c>
      <c r="L299" s="17">
        <f t="shared" si="11"/>
        <v>0.9862314769468146</v>
      </c>
      <c r="M299" s="17">
        <f>K299/K406</f>
        <v>0.00041227827769065603</v>
      </c>
    </row>
    <row r="300" spans="2:13" ht="12.75">
      <c r="B300" s="46" t="s">
        <v>621</v>
      </c>
      <c r="C300" s="46"/>
      <c r="D300" s="46"/>
      <c r="E300" s="47" t="s">
        <v>44</v>
      </c>
      <c r="F300" s="47"/>
      <c r="G300" s="47"/>
      <c r="H300" s="14"/>
      <c r="I300" s="16">
        <v>0</v>
      </c>
      <c r="J300" s="16">
        <v>464.8</v>
      </c>
      <c r="K300" s="16">
        <v>441.44</v>
      </c>
      <c r="L300" s="17">
        <f t="shared" si="11"/>
        <v>0.9497418244406196</v>
      </c>
      <c r="M300" s="17">
        <f>K300/K406</f>
        <v>3.0226039607545242E-05</v>
      </c>
    </row>
    <row r="301" spans="2:13" ht="12.75">
      <c r="B301" s="46" t="s">
        <v>622</v>
      </c>
      <c r="C301" s="46"/>
      <c r="D301" s="46"/>
      <c r="E301" s="47" t="s">
        <v>460</v>
      </c>
      <c r="F301" s="47"/>
      <c r="G301" s="47"/>
      <c r="H301" s="14"/>
      <c r="I301" s="16">
        <v>0</v>
      </c>
      <c r="J301" s="16">
        <v>120.97</v>
      </c>
      <c r="K301" s="16">
        <v>120.48</v>
      </c>
      <c r="L301" s="17">
        <f t="shared" si="11"/>
        <v>0.9959494089443665</v>
      </c>
      <c r="M301" s="17">
        <f>K301/K406</f>
        <v>8.249441038231813E-06</v>
      </c>
    </row>
    <row r="302" spans="2:13" ht="12.75">
      <c r="B302" s="46" t="s">
        <v>19</v>
      </c>
      <c r="C302" s="46"/>
      <c r="D302" s="46"/>
      <c r="E302" s="47" t="s">
        <v>20</v>
      </c>
      <c r="F302" s="47"/>
      <c r="G302" s="47"/>
      <c r="H302" s="14"/>
      <c r="I302" s="16">
        <v>4967.38</v>
      </c>
      <c r="J302" s="16">
        <v>5300</v>
      </c>
      <c r="K302" s="16">
        <v>5288.2</v>
      </c>
      <c r="L302" s="17">
        <f t="shared" si="11"/>
        <v>0.9977735849056604</v>
      </c>
      <c r="M302" s="17">
        <f>K302/K406</f>
        <v>0.0003620907544686045</v>
      </c>
    </row>
    <row r="303" spans="2:13" ht="12.75">
      <c r="B303" s="46" t="s">
        <v>624</v>
      </c>
      <c r="C303" s="46"/>
      <c r="D303" s="46"/>
      <c r="E303" s="47" t="s">
        <v>20</v>
      </c>
      <c r="F303" s="47"/>
      <c r="G303" s="47"/>
      <c r="H303" s="14"/>
      <c r="I303" s="16">
        <v>0</v>
      </c>
      <c r="J303" s="16">
        <v>5482.88</v>
      </c>
      <c r="K303" s="16">
        <v>5186.59</v>
      </c>
      <c r="L303" s="17">
        <f t="shared" si="11"/>
        <v>0.9459608818723007</v>
      </c>
      <c r="M303" s="17">
        <f>K303/K406</f>
        <v>0.0003551333698081236</v>
      </c>
    </row>
    <row r="304" spans="2:13" ht="12.75">
      <c r="B304" s="46" t="s">
        <v>623</v>
      </c>
      <c r="C304" s="46"/>
      <c r="D304" s="46"/>
      <c r="E304" s="47" t="s">
        <v>461</v>
      </c>
      <c r="F304" s="47"/>
      <c r="G304" s="47"/>
      <c r="H304" s="14"/>
      <c r="I304" s="16">
        <v>0</v>
      </c>
      <c r="J304" s="16">
        <v>309.12</v>
      </c>
      <c r="K304" s="16">
        <v>302.05</v>
      </c>
      <c r="L304" s="17">
        <f t="shared" si="11"/>
        <v>0.9771286231884058</v>
      </c>
      <c r="M304" s="17">
        <f>K304/K406</f>
        <v>2.0681803333316058E-05</v>
      </c>
    </row>
    <row r="305" spans="2:13" ht="12.75">
      <c r="B305" s="46" t="s">
        <v>27</v>
      </c>
      <c r="C305" s="46"/>
      <c r="D305" s="46"/>
      <c r="E305" s="47" t="s">
        <v>28</v>
      </c>
      <c r="F305" s="47"/>
      <c r="G305" s="47"/>
      <c r="H305" s="14"/>
      <c r="I305" s="16">
        <v>20116.45</v>
      </c>
      <c r="J305" s="16">
        <v>20650</v>
      </c>
      <c r="K305" s="16">
        <v>20566.34</v>
      </c>
      <c r="L305" s="17">
        <f t="shared" si="11"/>
        <v>0.9959486682808717</v>
      </c>
      <c r="M305" s="17">
        <f>K305/K406</f>
        <v>0.0014082072476944592</v>
      </c>
    </row>
    <row r="306" spans="2:13" ht="12.75">
      <c r="B306" s="46" t="s">
        <v>625</v>
      </c>
      <c r="C306" s="46"/>
      <c r="D306" s="46"/>
      <c r="E306" s="47" t="s">
        <v>28</v>
      </c>
      <c r="F306" s="47"/>
      <c r="G306" s="47"/>
      <c r="H306" s="14"/>
      <c r="I306" s="16">
        <v>0</v>
      </c>
      <c r="J306" s="16">
        <v>4259.84</v>
      </c>
      <c r="K306" s="16">
        <v>4122.9</v>
      </c>
      <c r="L306" s="17">
        <f t="shared" si="11"/>
        <v>0.9678532527043268</v>
      </c>
      <c r="M306" s="17">
        <f>K306/K406</f>
        <v>0.0002823009666046309</v>
      </c>
    </row>
    <row r="307" spans="2:13" ht="12.75">
      <c r="B307" s="46" t="s">
        <v>626</v>
      </c>
      <c r="C307" s="46"/>
      <c r="D307" s="46"/>
      <c r="E307" s="47" t="s">
        <v>462</v>
      </c>
      <c r="F307" s="47"/>
      <c r="G307" s="47"/>
      <c r="H307" s="14"/>
      <c r="I307" s="16">
        <v>0</v>
      </c>
      <c r="J307" s="16">
        <v>240.16</v>
      </c>
      <c r="K307" s="16">
        <v>240.1</v>
      </c>
      <c r="L307" s="17">
        <f t="shared" si="11"/>
        <v>0.9997501665556295</v>
      </c>
      <c r="M307" s="17">
        <f>K307/K406</f>
        <v>1.6439996624165488E-05</v>
      </c>
    </row>
    <row r="308" spans="2:13" ht="12.75">
      <c r="B308" s="46" t="s">
        <v>463</v>
      </c>
      <c r="C308" s="46"/>
      <c r="D308" s="46"/>
      <c r="E308" s="47" t="s">
        <v>464</v>
      </c>
      <c r="F308" s="47"/>
      <c r="G308" s="47"/>
      <c r="H308" s="14"/>
      <c r="I308" s="16">
        <v>0</v>
      </c>
      <c r="J308" s="16">
        <v>1000</v>
      </c>
      <c r="K308" s="16">
        <v>1000</v>
      </c>
      <c r="L308" s="17">
        <f t="shared" si="11"/>
        <v>1</v>
      </c>
      <c r="M308" s="17">
        <f>K308/K406</f>
        <v>6.847145616062261E-05</v>
      </c>
    </row>
    <row r="309" spans="2:13" ht="12.75">
      <c r="B309" s="46" t="s">
        <v>465</v>
      </c>
      <c r="C309" s="46"/>
      <c r="D309" s="46"/>
      <c r="E309" s="47" t="s">
        <v>466</v>
      </c>
      <c r="F309" s="47"/>
      <c r="G309" s="47"/>
      <c r="H309" s="14"/>
      <c r="I309" s="16">
        <v>50</v>
      </c>
      <c r="J309" s="16">
        <v>100</v>
      </c>
      <c r="K309" s="16">
        <v>40</v>
      </c>
      <c r="L309" s="17">
        <f t="shared" si="11"/>
        <v>0.4</v>
      </c>
      <c r="M309" s="17">
        <f>K309/K406</f>
        <v>2.7388582464249044E-06</v>
      </c>
    </row>
    <row r="310" spans="2:13" ht="12.75">
      <c r="B310" s="65" t="s">
        <v>21</v>
      </c>
      <c r="C310" s="65"/>
      <c r="D310" s="65"/>
      <c r="E310" s="47" t="s">
        <v>22</v>
      </c>
      <c r="F310" s="47"/>
      <c r="G310" s="47"/>
      <c r="H310" s="14"/>
      <c r="I310" s="16">
        <v>29365.66</v>
      </c>
      <c r="J310" s="16">
        <v>31610</v>
      </c>
      <c r="K310" s="16">
        <v>31606.01</v>
      </c>
      <c r="L310" s="17">
        <f t="shared" si="11"/>
        <v>0.9998737741221132</v>
      </c>
      <c r="M310" s="17">
        <f>K310/K406</f>
        <v>0.0021641095281271995</v>
      </c>
    </row>
    <row r="311" spans="2:13" ht="12.75">
      <c r="B311" s="65" t="s">
        <v>627</v>
      </c>
      <c r="C311" s="65"/>
      <c r="D311" s="65"/>
      <c r="E311" s="47" t="s">
        <v>22</v>
      </c>
      <c r="F311" s="47"/>
      <c r="G311" s="47"/>
      <c r="H311" s="14"/>
      <c r="I311" s="16">
        <v>0</v>
      </c>
      <c r="J311" s="16">
        <v>55548.33</v>
      </c>
      <c r="K311" s="16">
        <v>53774.37</v>
      </c>
      <c r="L311" s="17">
        <f t="shared" si="11"/>
        <v>0.968064566477516</v>
      </c>
      <c r="M311" s="17">
        <f>K311/K406</f>
        <v>0.0036820094180201</v>
      </c>
    </row>
    <row r="312" spans="2:13" ht="12.75">
      <c r="B312" s="65" t="s">
        <v>628</v>
      </c>
      <c r="C312" s="65"/>
      <c r="D312" s="65"/>
      <c r="E312" s="47" t="s">
        <v>467</v>
      </c>
      <c r="F312" s="47"/>
      <c r="G312" s="47"/>
      <c r="H312" s="14"/>
      <c r="I312" s="16">
        <v>0</v>
      </c>
      <c r="J312" s="16">
        <v>3131.67</v>
      </c>
      <c r="K312" s="16">
        <v>3131.63</v>
      </c>
      <c r="L312" s="17">
        <f t="shared" si="11"/>
        <v>0.9999872272621317</v>
      </c>
      <c r="M312" s="17">
        <f>K312/K406</f>
        <v>0.0002144272662562906</v>
      </c>
    </row>
    <row r="313" spans="2:13" ht="12.75">
      <c r="B313" s="65" t="s">
        <v>468</v>
      </c>
      <c r="C313" s="65"/>
      <c r="D313" s="65"/>
      <c r="E313" s="47" t="s">
        <v>469</v>
      </c>
      <c r="F313" s="47"/>
      <c r="G313" s="47"/>
      <c r="H313" s="14"/>
      <c r="I313" s="16">
        <v>796.67</v>
      </c>
      <c r="J313" s="16">
        <v>800</v>
      </c>
      <c r="K313" s="16">
        <v>672</v>
      </c>
      <c r="L313" s="17">
        <f t="shared" si="11"/>
        <v>0.84</v>
      </c>
      <c r="M313" s="17">
        <f>K315/K406</f>
        <v>0.0003036606373539372</v>
      </c>
    </row>
    <row r="314" spans="2:13" ht="12.75">
      <c r="B314" s="46" t="s">
        <v>470</v>
      </c>
      <c r="C314" s="46"/>
      <c r="D314" s="46"/>
      <c r="E314" s="47" t="s">
        <v>471</v>
      </c>
      <c r="F314" s="47"/>
      <c r="G314" s="47"/>
      <c r="H314" s="14"/>
      <c r="I314" s="16">
        <v>4606.86</v>
      </c>
      <c r="J314" s="16">
        <v>6500</v>
      </c>
      <c r="K314" s="16">
        <v>5966.94</v>
      </c>
      <c r="L314" s="17">
        <f t="shared" si="11"/>
        <v>0.9179907692307692</v>
      </c>
      <c r="M314" s="17">
        <f>K314/K406</f>
        <v>0.00040856507062306545</v>
      </c>
    </row>
    <row r="315" spans="2:13" ht="12.75">
      <c r="B315" s="46" t="s">
        <v>472</v>
      </c>
      <c r="C315" s="46"/>
      <c r="D315" s="46"/>
      <c r="E315" s="47" t="s">
        <v>473</v>
      </c>
      <c r="F315" s="47"/>
      <c r="G315" s="47"/>
      <c r="H315" s="14"/>
      <c r="I315" s="16">
        <v>4160.45</v>
      </c>
      <c r="J315" s="16">
        <v>4450</v>
      </c>
      <c r="K315" s="16">
        <v>4434.85</v>
      </c>
      <c r="L315" s="17">
        <f t="shared" si="11"/>
        <v>0.9965955056179776</v>
      </c>
      <c r="M315" s="17">
        <f>K315/K406</f>
        <v>0.0003036606373539372</v>
      </c>
    </row>
    <row r="316" spans="2:13" ht="12.75" customHeight="1">
      <c r="B316" s="46" t="s">
        <v>474</v>
      </c>
      <c r="C316" s="46"/>
      <c r="D316" s="46"/>
      <c r="E316" s="47" t="s">
        <v>475</v>
      </c>
      <c r="F316" s="47"/>
      <c r="G316" s="47"/>
      <c r="H316" s="14"/>
      <c r="I316" s="16">
        <v>1393</v>
      </c>
      <c r="J316" s="16">
        <v>1510</v>
      </c>
      <c r="K316" s="16">
        <v>1510</v>
      </c>
      <c r="L316" s="12">
        <f t="shared" si="11"/>
        <v>1</v>
      </c>
      <c r="M316" s="12">
        <f>K316/K406</f>
        <v>0.00010339189880254014</v>
      </c>
    </row>
    <row r="317" spans="2:13" ht="12.75">
      <c r="B317" s="46" t="s">
        <v>476</v>
      </c>
      <c r="C317" s="46"/>
      <c r="D317" s="46"/>
      <c r="E317" s="47" t="s">
        <v>477</v>
      </c>
      <c r="F317" s="47"/>
      <c r="G317" s="47"/>
      <c r="H317" s="14"/>
      <c r="I317" s="16">
        <v>8220</v>
      </c>
      <c r="J317" s="16">
        <v>9575</v>
      </c>
      <c r="K317" s="16">
        <v>9575</v>
      </c>
      <c r="L317" s="12">
        <f t="shared" si="11"/>
        <v>1</v>
      </c>
      <c r="M317" s="12">
        <f>K317/K406</f>
        <v>0.0006556141927379614</v>
      </c>
    </row>
    <row r="318" spans="2:13" ht="12.75" customHeight="1">
      <c r="B318" s="65" t="s">
        <v>478</v>
      </c>
      <c r="C318" s="65"/>
      <c r="D318" s="65"/>
      <c r="E318" s="47" t="s">
        <v>479</v>
      </c>
      <c r="F318" s="47"/>
      <c r="G318" s="47"/>
      <c r="H318" s="14"/>
      <c r="I318" s="16">
        <v>4936</v>
      </c>
      <c r="J318" s="16">
        <v>4800</v>
      </c>
      <c r="K318" s="16">
        <v>4768</v>
      </c>
      <c r="L318" s="12">
        <f t="shared" si="11"/>
        <v>0.9933333333333333</v>
      </c>
      <c r="M318" s="12">
        <f>K318/K406</f>
        <v>0.0003264719029738486</v>
      </c>
    </row>
    <row r="319" spans="2:13" ht="22.5" customHeight="1">
      <c r="B319" s="46" t="s">
        <v>480</v>
      </c>
      <c r="C319" s="46"/>
      <c r="D319" s="46"/>
      <c r="E319" s="66" t="s">
        <v>629</v>
      </c>
      <c r="F319" s="66"/>
      <c r="G319" s="66"/>
      <c r="H319" s="14"/>
      <c r="I319" s="16">
        <v>1306.47</v>
      </c>
      <c r="J319" s="16">
        <v>100</v>
      </c>
      <c r="K319" s="16">
        <v>73.53</v>
      </c>
      <c r="L319" s="17">
        <f t="shared" si="11"/>
        <v>0.7353000000000001</v>
      </c>
      <c r="M319" s="17">
        <f>K319/K406</f>
        <v>5.03470617149058E-06</v>
      </c>
    </row>
    <row r="320" spans="2:13" ht="12.75" customHeight="1">
      <c r="B320" s="46" t="s">
        <v>481</v>
      </c>
      <c r="C320" s="46"/>
      <c r="D320" s="46"/>
      <c r="E320" s="47" t="s">
        <v>482</v>
      </c>
      <c r="F320" s="47"/>
      <c r="G320" s="47"/>
      <c r="H320" s="14"/>
      <c r="I320" s="16">
        <v>3079.85</v>
      </c>
      <c r="J320" s="16">
        <v>2500</v>
      </c>
      <c r="K320" s="16">
        <v>2465.12</v>
      </c>
      <c r="L320" s="17">
        <f t="shared" si="11"/>
        <v>0.9860479999999999</v>
      </c>
      <c r="M320" s="17">
        <f>K320/K406</f>
        <v>0.000168790356010674</v>
      </c>
    </row>
    <row r="321" spans="2:13" ht="12.75" customHeight="1">
      <c r="B321" s="46" t="s">
        <v>57</v>
      </c>
      <c r="C321" s="46"/>
      <c r="D321" s="46"/>
      <c r="E321" s="47" t="s">
        <v>323</v>
      </c>
      <c r="F321" s="47"/>
      <c r="G321" s="47"/>
      <c r="H321" s="14"/>
      <c r="I321" s="16">
        <v>0</v>
      </c>
      <c r="J321" s="16">
        <v>5000</v>
      </c>
      <c r="K321" s="16">
        <v>4636</v>
      </c>
      <c r="L321" s="17">
        <f t="shared" si="11"/>
        <v>0.9272</v>
      </c>
      <c r="M321" s="17">
        <f>K321/K406</f>
        <v>0.0003174336707606464</v>
      </c>
    </row>
    <row r="322" spans="2:13" ht="12.75" customHeight="1">
      <c r="B322" s="46" t="s">
        <v>214</v>
      </c>
      <c r="C322" s="46"/>
      <c r="D322" s="46"/>
      <c r="E322" s="47" t="s">
        <v>602</v>
      </c>
      <c r="F322" s="47"/>
      <c r="G322" s="47"/>
      <c r="H322" s="14"/>
      <c r="I322" s="16">
        <v>3020</v>
      </c>
      <c r="J322" s="16">
        <v>0</v>
      </c>
      <c r="K322" s="16">
        <v>0</v>
      </c>
      <c r="L322" s="38" t="s">
        <v>14</v>
      </c>
      <c r="M322" s="17">
        <f>K322/K406</f>
        <v>0</v>
      </c>
    </row>
    <row r="323" spans="2:13" ht="12.75">
      <c r="B323" s="48" t="s">
        <v>483</v>
      </c>
      <c r="C323" s="48"/>
      <c r="D323" s="48"/>
      <c r="E323" s="49" t="s">
        <v>484</v>
      </c>
      <c r="F323" s="49"/>
      <c r="G323" s="49"/>
      <c r="H323" s="7"/>
      <c r="I323" s="16">
        <f>SUM(I324:I326)</f>
        <v>147089.18</v>
      </c>
      <c r="J323" s="16">
        <f>SUM(J324:J326)</f>
        <v>128800</v>
      </c>
      <c r="K323" s="16">
        <f>SUM(K324:K326)</f>
        <v>128279.79000000001</v>
      </c>
      <c r="L323" s="21">
        <f t="shared" si="11"/>
        <v>0.9959611024844721</v>
      </c>
      <c r="M323" s="21">
        <f>K323/K406</f>
        <v>0.008783504017278876</v>
      </c>
    </row>
    <row r="324" spans="2:13" ht="12.75">
      <c r="B324" s="46" t="s">
        <v>426</v>
      </c>
      <c r="C324" s="46"/>
      <c r="D324" s="46"/>
      <c r="E324" s="47" t="s">
        <v>427</v>
      </c>
      <c r="F324" s="47"/>
      <c r="G324" s="47"/>
      <c r="H324" s="7"/>
      <c r="I324" s="16">
        <v>142089.18</v>
      </c>
      <c r="J324" s="16">
        <v>125000</v>
      </c>
      <c r="K324" s="16">
        <v>124480.72</v>
      </c>
      <c r="L324" s="17">
        <f>K324/J324</f>
        <v>0.99584576</v>
      </c>
      <c r="M324" s="17">
        <f>K324/K406</f>
        <v>0.008523376162322738</v>
      </c>
    </row>
    <row r="325" spans="2:13" ht="12.75">
      <c r="B325" s="46" t="s">
        <v>19</v>
      </c>
      <c r="C325" s="46"/>
      <c r="D325" s="46"/>
      <c r="E325" s="47" t="s">
        <v>20</v>
      </c>
      <c r="F325" s="47"/>
      <c r="G325" s="47"/>
      <c r="H325" s="7"/>
      <c r="I325" s="16">
        <v>5000</v>
      </c>
      <c r="J325" s="16">
        <v>3500</v>
      </c>
      <c r="K325" s="16">
        <v>3499.07</v>
      </c>
      <c r="L325" s="17">
        <f>K325/J325</f>
        <v>0.9997342857142858</v>
      </c>
      <c r="M325" s="17">
        <f>K325/K406</f>
        <v>0.00023958641810794976</v>
      </c>
    </row>
    <row r="326" spans="2:13" ht="12.75" customHeight="1">
      <c r="B326" s="65" t="s">
        <v>21</v>
      </c>
      <c r="C326" s="65"/>
      <c r="D326" s="65"/>
      <c r="E326" s="47" t="s">
        <v>22</v>
      </c>
      <c r="F326" s="47"/>
      <c r="G326" s="47"/>
      <c r="H326" s="14"/>
      <c r="I326" s="16">
        <v>0</v>
      </c>
      <c r="J326" s="16">
        <v>300</v>
      </c>
      <c r="K326" s="16">
        <v>300</v>
      </c>
      <c r="L326" s="12">
        <f t="shared" si="11"/>
        <v>1</v>
      </c>
      <c r="M326" s="12">
        <f>K326/K406</f>
        <v>2.0541436848186784E-05</v>
      </c>
    </row>
    <row r="327" spans="2:13" ht="12.75">
      <c r="B327" s="57" t="s">
        <v>485</v>
      </c>
      <c r="C327" s="57"/>
      <c r="D327" s="57"/>
      <c r="E327" s="58" t="s">
        <v>486</v>
      </c>
      <c r="F327" s="58"/>
      <c r="G327" s="58"/>
      <c r="H327" s="4"/>
      <c r="I327" s="15">
        <f>SUM(I328,I337)</f>
        <v>145798.5</v>
      </c>
      <c r="J327" s="15">
        <f>SUM(J328,J337)</f>
        <v>210449</v>
      </c>
      <c r="K327" s="15">
        <f>SUM(K328,K337)</f>
        <v>130026.88</v>
      </c>
      <c r="L327" s="23">
        <f t="shared" si="11"/>
        <v>0.6178545870971114</v>
      </c>
      <c r="M327" s="23">
        <f>K327/K406</f>
        <v>0.008903129813622537</v>
      </c>
    </row>
    <row r="328" spans="2:13" ht="12.75">
      <c r="B328" s="48" t="s">
        <v>487</v>
      </c>
      <c r="C328" s="48"/>
      <c r="D328" s="48"/>
      <c r="E328" s="49" t="s">
        <v>488</v>
      </c>
      <c r="F328" s="49"/>
      <c r="G328" s="49"/>
      <c r="H328" s="7"/>
      <c r="I328" s="16">
        <f>SUM(I329:I336)</f>
        <v>23491.04</v>
      </c>
      <c r="J328" s="16">
        <f>SUM(J329:J336)</f>
        <v>30800</v>
      </c>
      <c r="K328" s="16">
        <f>SUM(K329:K336)</f>
        <v>27708.55</v>
      </c>
      <c r="L328" s="21">
        <f t="shared" si="11"/>
        <v>0.8996282467532467</v>
      </c>
      <c r="M328" s="21">
        <f>K328/K406</f>
        <v>0.0018972447665994195</v>
      </c>
    </row>
    <row r="329" spans="2:13" ht="12.75">
      <c r="B329" s="46" t="s">
        <v>489</v>
      </c>
      <c r="C329" s="46"/>
      <c r="D329" s="46"/>
      <c r="E329" s="47" t="s">
        <v>490</v>
      </c>
      <c r="F329" s="47"/>
      <c r="G329" s="47"/>
      <c r="H329" s="14"/>
      <c r="I329" s="16">
        <v>16349.43</v>
      </c>
      <c r="J329" s="16">
        <v>20755</v>
      </c>
      <c r="K329" s="16">
        <v>19047.74</v>
      </c>
      <c r="L329" s="17">
        <f t="shared" si="11"/>
        <v>0.9177422307877621</v>
      </c>
      <c r="M329" s="17">
        <f>K329/K406</f>
        <v>0.0013042264943689378</v>
      </c>
    </row>
    <row r="330" spans="2:13" ht="12.75">
      <c r="B330" s="46" t="s">
        <v>491</v>
      </c>
      <c r="C330" s="46"/>
      <c r="D330" s="46"/>
      <c r="E330" s="47" t="s">
        <v>492</v>
      </c>
      <c r="F330" s="47"/>
      <c r="G330" s="47"/>
      <c r="H330" s="14"/>
      <c r="I330" s="16">
        <v>1500</v>
      </c>
      <c r="J330" s="16">
        <v>1645</v>
      </c>
      <c r="K330" s="16">
        <v>1600.08</v>
      </c>
      <c r="L330" s="17">
        <f t="shared" si="11"/>
        <v>0.972693009118541</v>
      </c>
      <c r="M330" s="17">
        <f>K330/K406</f>
        <v>0.00010955980757348901</v>
      </c>
    </row>
    <row r="331" spans="2:13" ht="12.75">
      <c r="B331" s="46" t="s">
        <v>493</v>
      </c>
      <c r="C331" s="46"/>
      <c r="D331" s="46"/>
      <c r="E331" s="47" t="s">
        <v>494</v>
      </c>
      <c r="F331" s="47"/>
      <c r="G331" s="47"/>
      <c r="H331" s="14"/>
      <c r="I331" s="16">
        <v>3244.42</v>
      </c>
      <c r="J331" s="16">
        <v>4390</v>
      </c>
      <c r="K331" s="16">
        <v>3346.87</v>
      </c>
      <c r="L331" s="17">
        <f t="shared" si="11"/>
        <v>0.762384965831435</v>
      </c>
      <c r="M331" s="17">
        <f>K331/K406</f>
        <v>0.00022916506248030297</v>
      </c>
    </row>
    <row r="332" spans="2:13" ht="12.75">
      <c r="B332" s="46" t="s">
        <v>495</v>
      </c>
      <c r="C332" s="46"/>
      <c r="D332" s="46"/>
      <c r="E332" s="47" t="s">
        <v>496</v>
      </c>
      <c r="F332" s="47"/>
      <c r="G332" s="47"/>
      <c r="H332" s="14"/>
      <c r="I332" s="16">
        <v>734.9</v>
      </c>
      <c r="J332" s="16">
        <v>710</v>
      </c>
      <c r="K332" s="16">
        <v>580.06</v>
      </c>
      <c r="L332" s="17">
        <f t="shared" si="11"/>
        <v>0.8169859154929576</v>
      </c>
      <c r="M332" s="17">
        <f>K332/K406</f>
        <v>3.9717552860530745E-05</v>
      </c>
    </row>
    <row r="333" spans="2:13" ht="12.75">
      <c r="B333" s="46" t="s">
        <v>19</v>
      </c>
      <c r="C333" s="46"/>
      <c r="D333" s="46"/>
      <c r="E333" s="47" t="s">
        <v>20</v>
      </c>
      <c r="F333" s="47"/>
      <c r="G333" s="47"/>
      <c r="H333" s="14"/>
      <c r="I333" s="16">
        <v>120</v>
      </c>
      <c r="J333" s="16">
        <v>0</v>
      </c>
      <c r="K333" s="16">
        <v>0</v>
      </c>
      <c r="L333" s="38" t="s">
        <v>14</v>
      </c>
      <c r="M333" s="17">
        <f>K333/K406</f>
        <v>0</v>
      </c>
    </row>
    <row r="334" spans="2:13" ht="12.75">
      <c r="B334" s="46" t="s">
        <v>293</v>
      </c>
      <c r="C334" s="46"/>
      <c r="D334" s="46"/>
      <c r="E334" s="47" t="s">
        <v>294</v>
      </c>
      <c r="F334" s="47"/>
      <c r="G334" s="47"/>
      <c r="H334" s="14"/>
      <c r="I334" s="16">
        <v>0</v>
      </c>
      <c r="J334" s="16">
        <v>1200</v>
      </c>
      <c r="K334" s="16">
        <v>1038.96</v>
      </c>
      <c r="L334" s="17">
        <f>K334/J334</f>
        <v>0.8658</v>
      </c>
      <c r="M334" s="17">
        <f>K334/K406</f>
        <v>7.113910409264047E-05</v>
      </c>
    </row>
    <row r="335" spans="2:13" ht="12.75">
      <c r="B335" s="46" t="s">
        <v>497</v>
      </c>
      <c r="C335" s="46"/>
      <c r="D335" s="46"/>
      <c r="E335" s="47" t="s">
        <v>498</v>
      </c>
      <c r="F335" s="47"/>
      <c r="G335" s="47"/>
      <c r="H335" s="14"/>
      <c r="I335" s="16">
        <v>1390</v>
      </c>
      <c r="J335" s="16">
        <v>1900</v>
      </c>
      <c r="K335" s="16">
        <v>1900</v>
      </c>
      <c r="L335" s="17">
        <f>K335/J335</f>
        <v>1</v>
      </c>
      <c r="M335" s="17">
        <f>K335/K406</f>
        <v>0.00013009576670518295</v>
      </c>
    </row>
    <row r="336" spans="2:13" ht="22.5" customHeight="1">
      <c r="B336" s="46" t="s">
        <v>499</v>
      </c>
      <c r="C336" s="46"/>
      <c r="D336" s="46"/>
      <c r="E336" s="66" t="s">
        <v>613</v>
      </c>
      <c r="F336" s="66"/>
      <c r="G336" s="66"/>
      <c r="H336" s="14"/>
      <c r="I336" s="16">
        <v>152.29</v>
      </c>
      <c r="J336" s="16">
        <v>200</v>
      </c>
      <c r="K336" s="16">
        <v>194.84</v>
      </c>
      <c r="L336" s="17">
        <f>K336/J336</f>
        <v>0.9742000000000001</v>
      </c>
      <c r="M336" s="17">
        <f>K336/K406</f>
        <v>1.334097851833571E-05</v>
      </c>
    </row>
    <row r="337" spans="2:13" ht="12.75">
      <c r="B337" s="48" t="s">
        <v>500</v>
      </c>
      <c r="C337" s="48"/>
      <c r="D337" s="48"/>
      <c r="E337" s="49" t="s">
        <v>501</v>
      </c>
      <c r="F337" s="49"/>
      <c r="G337" s="49"/>
      <c r="H337" s="7"/>
      <c r="I337" s="16">
        <f>SUM(I338:I346)</f>
        <v>122307.45999999999</v>
      </c>
      <c r="J337" s="16">
        <f>SUM(J338:J346)</f>
        <v>179649</v>
      </c>
      <c r="K337" s="16">
        <f>SUM(K338:K346)</f>
        <v>102318.33</v>
      </c>
      <c r="L337" s="21">
        <f>K337/J337</f>
        <v>0.5695457809394987</v>
      </c>
      <c r="M337" s="21">
        <f>K337/K406</f>
        <v>0.007005885047023117</v>
      </c>
    </row>
    <row r="338" spans="2:13" ht="12.75">
      <c r="B338" s="46" t="s">
        <v>502</v>
      </c>
      <c r="C338" s="46"/>
      <c r="D338" s="46"/>
      <c r="E338" s="47" t="s">
        <v>503</v>
      </c>
      <c r="F338" s="47"/>
      <c r="G338" s="47"/>
      <c r="H338" s="7"/>
      <c r="I338" s="16">
        <v>80220.78</v>
      </c>
      <c r="J338" s="16">
        <v>148180</v>
      </c>
      <c r="K338" s="16">
        <v>75384.33</v>
      </c>
      <c r="L338" s="17">
        <f>K338/J338</f>
        <v>0.5087348495073559</v>
      </c>
      <c r="M338" s="17">
        <f>K338/K406</f>
        <v>0.005161674846792908</v>
      </c>
    </row>
    <row r="339" spans="2:13" ht="12.75">
      <c r="B339" s="46" t="s">
        <v>630</v>
      </c>
      <c r="C339" s="46"/>
      <c r="D339" s="46"/>
      <c r="E339" s="47" t="s">
        <v>631</v>
      </c>
      <c r="F339" s="47"/>
      <c r="G339" s="47"/>
      <c r="H339" s="7"/>
      <c r="I339" s="16">
        <v>6372.31</v>
      </c>
      <c r="J339" s="16">
        <v>4504</v>
      </c>
      <c r="K339" s="16">
        <v>1061</v>
      </c>
      <c r="L339" s="17">
        <f aca="true" t="shared" si="12" ref="L339:L345">K339/J339</f>
        <v>0.23556838365896982</v>
      </c>
      <c r="M339" s="17">
        <f>K339/K406</f>
        <v>7.264821498642059E-05</v>
      </c>
    </row>
    <row r="340" spans="2:13" ht="12.75">
      <c r="B340" s="46" t="s">
        <v>37</v>
      </c>
      <c r="C340" s="46"/>
      <c r="D340" s="46"/>
      <c r="E340" s="47" t="s">
        <v>38</v>
      </c>
      <c r="F340" s="47"/>
      <c r="G340" s="47"/>
      <c r="H340" s="7"/>
      <c r="I340" s="16">
        <v>7850</v>
      </c>
      <c r="J340" s="16">
        <v>8472</v>
      </c>
      <c r="K340" s="16">
        <v>7546.16</v>
      </c>
      <c r="L340" s="17">
        <f t="shared" si="12"/>
        <v>0.8907176581680831</v>
      </c>
      <c r="M340" s="17">
        <f>K340/K406</f>
        <v>0.0005166965636210439</v>
      </c>
    </row>
    <row r="341" spans="2:13" ht="12.75">
      <c r="B341" s="46" t="s">
        <v>41</v>
      </c>
      <c r="C341" s="46"/>
      <c r="D341" s="46"/>
      <c r="E341" s="47" t="s">
        <v>42</v>
      </c>
      <c r="F341" s="47"/>
      <c r="G341" s="47"/>
      <c r="H341" s="7"/>
      <c r="I341" s="16">
        <v>1300</v>
      </c>
      <c r="J341" s="16">
        <v>1075</v>
      </c>
      <c r="K341" s="16">
        <v>931.5</v>
      </c>
      <c r="L341" s="17">
        <f t="shared" si="12"/>
        <v>0.8665116279069768</v>
      </c>
      <c r="M341" s="17">
        <f>K341/K406</f>
        <v>6.378116141361996E-05</v>
      </c>
    </row>
    <row r="342" spans="2:13" ht="12.75">
      <c r="B342" s="46" t="s">
        <v>43</v>
      </c>
      <c r="C342" s="46"/>
      <c r="D342" s="46"/>
      <c r="E342" s="47" t="s">
        <v>44</v>
      </c>
      <c r="F342" s="47"/>
      <c r="G342" s="47"/>
      <c r="H342" s="7"/>
      <c r="I342" s="16">
        <v>190</v>
      </c>
      <c r="J342" s="16">
        <v>171</v>
      </c>
      <c r="K342" s="16">
        <v>148.34</v>
      </c>
      <c r="L342" s="17">
        <f t="shared" si="12"/>
        <v>0.8674853801169591</v>
      </c>
      <c r="M342" s="17">
        <f>K342/K406</f>
        <v>1.0157055806866758E-05</v>
      </c>
    </row>
    <row r="343" spans="2:13" ht="12.75">
      <c r="B343" s="46" t="s">
        <v>19</v>
      </c>
      <c r="C343" s="46"/>
      <c r="D343" s="46"/>
      <c r="E343" s="47" t="s">
        <v>20</v>
      </c>
      <c r="F343" s="47"/>
      <c r="G343" s="47"/>
      <c r="H343" s="7"/>
      <c r="I343" s="16">
        <v>1904.01</v>
      </c>
      <c r="J343" s="16">
        <v>2166</v>
      </c>
      <c r="K343" s="16">
        <v>2166</v>
      </c>
      <c r="L343" s="17">
        <f t="shared" si="12"/>
        <v>1</v>
      </c>
      <c r="M343" s="17">
        <f>K343/K406</f>
        <v>0.00014830917404390858</v>
      </c>
    </row>
    <row r="344" spans="2:13" ht="12.75">
      <c r="B344" s="46" t="s">
        <v>293</v>
      </c>
      <c r="C344" s="46"/>
      <c r="D344" s="46"/>
      <c r="E344" s="47" t="s">
        <v>294</v>
      </c>
      <c r="F344" s="47"/>
      <c r="G344" s="47"/>
      <c r="H344" s="7"/>
      <c r="I344" s="16">
        <v>7463</v>
      </c>
      <c r="J344" s="16">
        <v>2500</v>
      </c>
      <c r="K344" s="16">
        <v>2500</v>
      </c>
      <c r="L344" s="17">
        <f t="shared" si="12"/>
        <v>1</v>
      </c>
      <c r="M344" s="17">
        <f>K344/K406</f>
        <v>0.0001711786404015565</v>
      </c>
    </row>
    <row r="345" spans="2:13" ht="12.75">
      <c r="B345" s="65" t="s">
        <v>21</v>
      </c>
      <c r="C345" s="65"/>
      <c r="D345" s="65"/>
      <c r="E345" s="47" t="s">
        <v>22</v>
      </c>
      <c r="F345" s="47"/>
      <c r="G345" s="47"/>
      <c r="H345" s="7"/>
      <c r="I345" s="16">
        <v>12896.63</v>
      </c>
      <c r="J345" s="16">
        <v>12581</v>
      </c>
      <c r="K345" s="16">
        <v>12581</v>
      </c>
      <c r="L345" s="17">
        <f t="shared" si="12"/>
        <v>1</v>
      </c>
      <c r="M345" s="17">
        <f>K345/K406</f>
        <v>0.0008614393899567931</v>
      </c>
    </row>
    <row r="346" spans="2:13" ht="12.75">
      <c r="B346" s="65" t="s">
        <v>209</v>
      </c>
      <c r="C346" s="65"/>
      <c r="D346" s="65"/>
      <c r="E346" s="47" t="s">
        <v>210</v>
      </c>
      <c r="F346" s="47"/>
      <c r="G346" s="47"/>
      <c r="H346" s="14"/>
      <c r="I346" s="16">
        <v>4110.73</v>
      </c>
      <c r="J346" s="16">
        <v>0</v>
      </c>
      <c r="K346" s="16">
        <v>0</v>
      </c>
      <c r="L346" s="38" t="s">
        <v>14</v>
      </c>
      <c r="M346" s="17">
        <f>K346/K406</f>
        <v>0</v>
      </c>
    </row>
    <row r="347" spans="2:13" ht="25.5" customHeight="1">
      <c r="B347" s="57" t="s">
        <v>504</v>
      </c>
      <c r="C347" s="57"/>
      <c r="D347" s="57"/>
      <c r="E347" s="68" t="s">
        <v>505</v>
      </c>
      <c r="F347" s="68"/>
      <c r="G347" s="68"/>
      <c r="H347" s="4"/>
      <c r="I347" s="15">
        <f>SUM(I348,I353,I355,I363,I370,I378,I380)</f>
        <v>445706.45</v>
      </c>
      <c r="J347" s="15">
        <f>SUM(J380,J378,J370,J363,J355,J353,J348)</f>
        <v>563710</v>
      </c>
      <c r="K347" s="15">
        <f>SUM(K353,K348,K355,K363,K370,K378,K380)</f>
        <v>520280.75</v>
      </c>
      <c r="L347" s="23">
        <f>K347/J347</f>
        <v>0.9229581699810187</v>
      </c>
      <c r="M347" s="23">
        <f>K347/K406</f>
        <v>0.03562438056484085</v>
      </c>
    </row>
    <row r="348" spans="2:13" ht="12.75">
      <c r="B348" s="48" t="s">
        <v>506</v>
      </c>
      <c r="C348" s="48"/>
      <c r="D348" s="48"/>
      <c r="E348" s="49" t="s">
        <v>507</v>
      </c>
      <c r="F348" s="49"/>
      <c r="G348" s="49"/>
      <c r="H348" s="7"/>
      <c r="I348" s="16">
        <f>SUM(I349:I352)</f>
        <v>25768.190000000002</v>
      </c>
      <c r="J348" s="16">
        <f>SUM(J349:J352)</f>
        <v>21800</v>
      </c>
      <c r="K348" s="16">
        <f>SUM(K349:K352)</f>
        <v>19304.5</v>
      </c>
      <c r="L348" s="21">
        <f>K348/J348</f>
        <v>0.8855275229357799</v>
      </c>
      <c r="M348" s="21">
        <f>K348/K406</f>
        <v>0.001321807225452739</v>
      </c>
    </row>
    <row r="349" spans="2:13" ht="12.75">
      <c r="B349" s="65" t="s">
        <v>508</v>
      </c>
      <c r="C349" s="65"/>
      <c r="D349" s="65"/>
      <c r="E349" s="47" t="s">
        <v>509</v>
      </c>
      <c r="F349" s="47"/>
      <c r="G349" s="47"/>
      <c r="H349" s="7"/>
      <c r="I349" s="16">
        <v>9690.51</v>
      </c>
      <c r="J349" s="16">
        <v>600</v>
      </c>
      <c r="K349" s="16">
        <v>585.6</v>
      </c>
      <c r="L349" s="17">
        <v>0</v>
      </c>
      <c r="M349" s="17">
        <f>K349/K406</f>
        <v>4.00968847276606E-05</v>
      </c>
    </row>
    <row r="350" spans="2:13" ht="12.75">
      <c r="B350" s="65" t="s">
        <v>510</v>
      </c>
      <c r="C350" s="65"/>
      <c r="D350" s="65"/>
      <c r="E350" s="47" t="s">
        <v>511</v>
      </c>
      <c r="F350" s="47"/>
      <c r="G350" s="47"/>
      <c r="H350" s="14"/>
      <c r="I350" s="16">
        <v>1183.39</v>
      </c>
      <c r="J350" s="16">
        <v>3000</v>
      </c>
      <c r="K350" s="16">
        <v>2908.96</v>
      </c>
      <c r="L350" s="17">
        <f>K350/J350</f>
        <v>0.9696533333333334</v>
      </c>
      <c r="M350" s="17">
        <f>K350/K406</f>
        <v>0.00019918072711300473</v>
      </c>
    </row>
    <row r="351" spans="2:13" ht="12.75">
      <c r="B351" s="46" t="s">
        <v>53</v>
      </c>
      <c r="C351" s="46"/>
      <c r="D351" s="46"/>
      <c r="E351" s="47" t="s">
        <v>54</v>
      </c>
      <c r="F351" s="47"/>
      <c r="G351" s="47"/>
      <c r="H351" s="14"/>
      <c r="I351" s="16">
        <v>0</v>
      </c>
      <c r="J351" s="16">
        <v>4200</v>
      </c>
      <c r="K351" s="16">
        <v>4163</v>
      </c>
      <c r="L351" s="17">
        <f>K351/J351</f>
        <v>0.9911904761904762</v>
      </c>
      <c r="M351" s="17">
        <f>K351/K406</f>
        <v>0.0002850466719966719</v>
      </c>
    </row>
    <row r="352" spans="2:13" ht="12.75">
      <c r="B352" s="46" t="s">
        <v>512</v>
      </c>
      <c r="C352" s="46"/>
      <c r="D352" s="46"/>
      <c r="E352" s="47" t="s">
        <v>513</v>
      </c>
      <c r="F352" s="47"/>
      <c r="G352" s="47"/>
      <c r="H352" s="14"/>
      <c r="I352" s="16">
        <v>14894.29</v>
      </c>
      <c r="J352" s="16">
        <v>14000</v>
      </c>
      <c r="K352" s="16">
        <v>11646.94</v>
      </c>
      <c r="L352" s="17">
        <f aca="true" t="shared" si="13" ref="L352:L396">K352/J352</f>
        <v>0.8319242857142858</v>
      </c>
      <c r="M352" s="17">
        <f>K352/K406</f>
        <v>0.0007974829416154019</v>
      </c>
    </row>
    <row r="353" spans="2:13" ht="12.75">
      <c r="B353" s="48" t="s">
        <v>514</v>
      </c>
      <c r="C353" s="48"/>
      <c r="D353" s="48"/>
      <c r="E353" s="49" t="s">
        <v>515</v>
      </c>
      <c r="F353" s="49"/>
      <c r="G353" s="49"/>
      <c r="H353" s="7"/>
      <c r="I353" s="16">
        <f>SUM(I354)</f>
        <v>3391.2</v>
      </c>
      <c r="J353" s="16">
        <f>SUM(J354)</f>
        <v>1810</v>
      </c>
      <c r="K353" s="16">
        <f>SUM(K354)</f>
        <v>1805.6</v>
      </c>
      <c r="L353" s="21">
        <f t="shared" si="13"/>
        <v>0.9975690607734806</v>
      </c>
      <c r="M353" s="21">
        <f>K353/K406</f>
        <v>0.00012363206124362019</v>
      </c>
    </row>
    <row r="354" spans="2:13" ht="12.75">
      <c r="B354" s="65" t="s">
        <v>516</v>
      </c>
      <c r="C354" s="65"/>
      <c r="D354" s="65"/>
      <c r="E354" s="47" t="s">
        <v>517</v>
      </c>
      <c r="F354" s="47"/>
      <c r="G354" s="47"/>
      <c r="H354" s="14"/>
      <c r="I354" s="16">
        <v>3391.2</v>
      </c>
      <c r="J354" s="16">
        <v>1810</v>
      </c>
      <c r="K354" s="16">
        <v>1805.6</v>
      </c>
      <c r="L354" s="12">
        <f t="shared" si="13"/>
        <v>0.9975690607734806</v>
      </c>
      <c r="M354" s="12">
        <f>K354/K406</f>
        <v>0.00012363206124362019</v>
      </c>
    </row>
    <row r="355" spans="2:13" ht="12.75">
      <c r="B355" s="48" t="s">
        <v>518</v>
      </c>
      <c r="C355" s="48"/>
      <c r="D355" s="48"/>
      <c r="E355" s="49" t="s">
        <v>519</v>
      </c>
      <c r="F355" s="49"/>
      <c r="G355" s="49"/>
      <c r="H355" s="7"/>
      <c r="I355" s="16">
        <f>SUM(I356:I362)</f>
        <v>67102.28</v>
      </c>
      <c r="J355" s="16">
        <f>SUM(J356:J362)</f>
        <v>63305</v>
      </c>
      <c r="K355" s="16">
        <f>SUM(K356:K362)</f>
        <v>58738.02</v>
      </c>
      <c r="L355" s="21">
        <f t="shared" si="13"/>
        <v>0.9278575152041703</v>
      </c>
      <c r="M355" s="21">
        <f>K355/K406</f>
        <v>0.0040218777613917735</v>
      </c>
    </row>
    <row r="356" spans="2:13" ht="12.75">
      <c r="B356" s="46" t="s">
        <v>520</v>
      </c>
      <c r="C356" s="46"/>
      <c r="D356" s="46"/>
      <c r="E356" s="47" t="s">
        <v>521</v>
      </c>
      <c r="F356" s="47"/>
      <c r="G356" s="47"/>
      <c r="H356" s="14"/>
      <c r="I356" s="16">
        <v>15891.19</v>
      </c>
      <c r="J356" s="16">
        <v>15600</v>
      </c>
      <c r="K356" s="16">
        <v>15556.78</v>
      </c>
      <c r="L356" s="17">
        <f t="shared" si="13"/>
        <v>0.9972294871794872</v>
      </c>
      <c r="M356" s="17">
        <f>K356/K406</f>
        <v>0.0010651953797704507</v>
      </c>
    </row>
    <row r="357" spans="2:13" ht="12.75">
      <c r="B357" s="46" t="s">
        <v>522</v>
      </c>
      <c r="C357" s="46"/>
      <c r="D357" s="46"/>
      <c r="E357" s="47" t="s">
        <v>523</v>
      </c>
      <c r="F357" s="47"/>
      <c r="G357" s="47"/>
      <c r="H357" s="14"/>
      <c r="I357" s="16">
        <v>1100.76</v>
      </c>
      <c r="J357" s="16">
        <v>1000</v>
      </c>
      <c r="K357" s="16">
        <v>1000</v>
      </c>
      <c r="L357" s="17">
        <f t="shared" si="13"/>
        <v>1</v>
      </c>
      <c r="M357" s="17">
        <f>K357/K406</f>
        <v>6.847145616062261E-05</v>
      </c>
    </row>
    <row r="358" spans="2:13" ht="12.75">
      <c r="B358" s="46" t="s">
        <v>524</v>
      </c>
      <c r="C358" s="46"/>
      <c r="D358" s="46"/>
      <c r="E358" s="47" t="s">
        <v>525</v>
      </c>
      <c r="F358" s="47"/>
      <c r="G358" s="47"/>
      <c r="H358" s="14"/>
      <c r="I358" s="16">
        <v>2226.5</v>
      </c>
      <c r="J358" s="16">
        <v>2850</v>
      </c>
      <c r="K358" s="16">
        <v>2812.79</v>
      </c>
      <c r="L358" s="17">
        <f t="shared" si="13"/>
        <v>0.9869438596491228</v>
      </c>
      <c r="M358" s="17">
        <f>K358/K406</f>
        <v>0.00019259582717403765</v>
      </c>
    </row>
    <row r="359" spans="2:13" ht="12.75">
      <c r="B359" s="46" t="s">
        <v>526</v>
      </c>
      <c r="C359" s="46"/>
      <c r="D359" s="46"/>
      <c r="E359" s="47" t="s">
        <v>527</v>
      </c>
      <c r="F359" s="47"/>
      <c r="G359" s="47"/>
      <c r="H359" s="14"/>
      <c r="I359" s="16">
        <v>315.11</v>
      </c>
      <c r="J359" s="16">
        <v>900</v>
      </c>
      <c r="K359" s="16">
        <v>364.3</v>
      </c>
      <c r="L359" s="17">
        <f t="shared" si="13"/>
        <v>0.4047777777777778</v>
      </c>
      <c r="M359" s="17">
        <f>K359/K406</f>
        <v>2.4944151479314817E-05</v>
      </c>
    </row>
    <row r="360" spans="2:13" ht="12.75">
      <c r="B360" s="46" t="s">
        <v>45</v>
      </c>
      <c r="C360" s="46"/>
      <c r="D360" s="46"/>
      <c r="E360" s="47" t="s">
        <v>46</v>
      </c>
      <c r="F360" s="47"/>
      <c r="G360" s="47"/>
      <c r="H360" s="14"/>
      <c r="I360" s="16">
        <v>0</v>
      </c>
      <c r="J360" s="16">
        <v>102</v>
      </c>
      <c r="K360" s="16">
        <v>102</v>
      </c>
      <c r="L360" s="17">
        <f t="shared" si="13"/>
        <v>1</v>
      </c>
      <c r="M360" s="17">
        <f>K360/K406</f>
        <v>6.984088528383506E-06</v>
      </c>
    </row>
    <row r="361" spans="2:13" ht="12.75">
      <c r="B361" s="46" t="s">
        <v>528</v>
      </c>
      <c r="C361" s="46"/>
      <c r="D361" s="46"/>
      <c r="E361" s="47" t="s">
        <v>529</v>
      </c>
      <c r="F361" s="47"/>
      <c r="G361" s="47"/>
      <c r="H361" s="14"/>
      <c r="I361" s="16">
        <v>8496.29</v>
      </c>
      <c r="J361" s="16">
        <v>11753</v>
      </c>
      <c r="K361" s="16">
        <v>9400.69</v>
      </c>
      <c r="L361" s="17">
        <f t="shared" si="13"/>
        <v>0.7998545052327066</v>
      </c>
      <c r="M361" s="17">
        <f>K361/K406</f>
        <v>0.0006436789332146033</v>
      </c>
    </row>
    <row r="362" spans="2:13" ht="12.75">
      <c r="B362" s="65" t="s">
        <v>530</v>
      </c>
      <c r="C362" s="65"/>
      <c r="D362" s="65"/>
      <c r="E362" s="47" t="s">
        <v>531</v>
      </c>
      <c r="F362" s="47"/>
      <c r="G362" s="47"/>
      <c r="H362" s="14"/>
      <c r="I362" s="16">
        <v>39072.43</v>
      </c>
      <c r="J362" s="16">
        <v>31100</v>
      </c>
      <c r="K362" s="16">
        <v>29501.46</v>
      </c>
      <c r="L362" s="17">
        <f t="shared" si="13"/>
        <v>0.9486</v>
      </c>
      <c r="M362" s="17">
        <f>K362/K406</f>
        <v>0.0020200079250643614</v>
      </c>
    </row>
    <row r="363" spans="2:13" ht="12.75">
      <c r="B363" s="48" t="s">
        <v>532</v>
      </c>
      <c r="C363" s="48"/>
      <c r="D363" s="48"/>
      <c r="E363" s="49" t="s">
        <v>533</v>
      </c>
      <c r="F363" s="49"/>
      <c r="G363" s="49"/>
      <c r="H363" s="7"/>
      <c r="I363" s="16">
        <f>SUM(I364:I369)</f>
        <v>42396.82</v>
      </c>
      <c r="J363" s="16">
        <f>SUM(J364:J369)</f>
        <v>39727</v>
      </c>
      <c r="K363" s="16">
        <f>SUM(K364:K369)</f>
        <v>38274.5</v>
      </c>
      <c r="L363" s="21">
        <f t="shared" si="13"/>
        <v>0.9634379641050167</v>
      </c>
      <c r="M363" s="21">
        <f>K363/K406</f>
        <v>0.00262071074881975</v>
      </c>
    </row>
    <row r="364" spans="2:13" ht="12.75">
      <c r="B364" s="46" t="s">
        <v>534</v>
      </c>
      <c r="C364" s="46"/>
      <c r="D364" s="46"/>
      <c r="E364" s="47" t="s">
        <v>535</v>
      </c>
      <c r="F364" s="47"/>
      <c r="G364" s="47"/>
      <c r="H364" s="14"/>
      <c r="I364" s="16">
        <v>4326.82</v>
      </c>
      <c r="J364" s="16">
        <v>5435</v>
      </c>
      <c r="K364" s="16">
        <v>5376.53</v>
      </c>
      <c r="L364" s="17">
        <f t="shared" si="13"/>
        <v>0.989241950321987</v>
      </c>
      <c r="M364" s="17">
        <f>K364/K406</f>
        <v>0.00036813883819127225</v>
      </c>
    </row>
    <row r="365" spans="2:13" ht="12.75">
      <c r="B365" s="46" t="s">
        <v>536</v>
      </c>
      <c r="C365" s="46"/>
      <c r="D365" s="46"/>
      <c r="E365" s="47" t="s">
        <v>537</v>
      </c>
      <c r="F365" s="47"/>
      <c r="G365" s="47"/>
      <c r="H365" s="14"/>
      <c r="I365" s="16">
        <v>1458.99</v>
      </c>
      <c r="J365" s="16">
        <v>1150</v>
      </c>
      <c r="K365" s="16">
        <v>1137.44</v>
      </c>
      <c r="L365" s="17">
        <f t="shared" si="13"/>
        <v>0.9890782608695653</v>
      </c>
      <c r="M365" s="17">
        <f>K365/K406</f>
        <v>7.788217309533858E-05</v>
      </c>
    </row>
    <row r="366" spans="2:13" ht="12.75">
      <c r="B366" s="46" t="s">
        <v>538</v>
      </c>
      <c r="C366" s="46"/>
      <c r="D366" s="46"/>
      <c r="E366" s="47" t="s">
        <v>539</v>
      </c>
      <c r="F366" s="47"/>
      <c r="G366" s="47"/>
      <c r="H366" s="14"/>
      <c r="I366" s="16">
        <v>816.65</v>
      </c>
      <c r="J366" s="16">
        <v>1050</v>
      </c>
      <c r="K366" s="16">
        <v>1025.34</v>
      </c>
      <c r="L366" s="17">
        <f t="shared" si="13"/>
        <v>0.9765142857142857</v>
      </c>
      <c r="M366" s="17">
        <f>K366/K406</f>
        <v>7.020652285973278E-05</v>
      </c>
    </row>
    <row r="367" spans="2:13" ht="12.75">
      <c r="B367" s="46" t="s">
        <v>540</v>
      </c>
      <c r="C367" s="46"/>
      <c r="D367" s="46"/>
      <c r="E367" s="47" t="s">
        <v>541</v>
      </c>
      <c r="F367" s="47"/>
      <c r="G367" s="47"/>
      <c r="H367" s="14"/>
      <c r="I367" s="16">
        <v>152.57</v>
      </c>
      <c r="J367" s="16">
        <v>200</v>
      </c>
      <c r="K367" s="16">
        <v>165.52</v>
      </c>
      <c r="L367" s="17">
        <f t="shared" si="13"/>
        <v>0.8276</v>
      </c>
      <c r="M367" s="17">
        <f>K367/K406</f>
        <v>1.1333395423706255E-05</v>
      </c>
    </row>
    <row r="368" spans="2:13" ht="12.75">
      <c r="B368" s="46" t="s">
        <v>542</v>
      </c>
      <c r="C368" s="46"/>
      <c r="D368" s="46"/>
      <c r="E368" s="47" t="s">
        <v>543</v>
      </c>
      <c r="F368" s="47"/>
      <c r="G368" s="47"/>
      <c r="H368" s="14"/>
      <c r="I368" s="16">
        <v>26585.55</v>
      </c>
      <c r="J368" s="16">
        <v>22992</v>
      </c>
      <c r="K368" s="16">
        <v>21893.64</v>
      </c>
      <c r="L368" s="17">
        <f t="shared" si="13"/>
        <v>0.9522286012526096</v>
      </c>
      <c r="M368" s="17">
        <f>K368/K406</f>
        <v>0.0014990894114564534</v>
      </c>
    </row>
    <row r="369" spans="2:13" ht="12.75">
      <c r="B369" s="65" t="s">
        <v>544</v>
      </c>
      <c r="C369" s="65"/>
      <c r="D369" s="65"/>
      <c r="E369" s="47" t="s">
        <v>545</v>
      </c>
      <c r="F369" s="47"/>
      <c r="G369" s="47"/>
      <c r="H369" s="14"/>
      <c r="I369" s="16">
        <v>9056.24</v>
      </c>
      <c r="J369" s="16">
        <v>8900</v>
      </c>
      <c r="K369" s="16">
        <v>8676.03</v>
      </c>
      <c r="L369" s="17">
        <f t="shared" si="13"/>
        <v>0.9748348314606742</v>
      </c>
      <c r="M369" s="17">
        <f>K369/K406</f>
        <v>0.0005940604077932466</v>
      </c>
    </row>
    <row r="370" spans="2:13" ht="12.75">
      <c r="B370" s="48" t="s">
        <v>546</v>
      </c>
      <c r="C370" s="48"/>
      <c r="D370" s="48"/>
      <c r="E370" s="49" t="s">
        <v>547</v>
      </c>
      <c r="F370" s="49"/>
      <c r="G370" s="49"/>
      <c r="H370" s="7"/>
      <c r="I370" s="16">
        <f>SUM(I371:I377)</f>
        <v>272877.37</v>
      </c>
      <c r="J370" s="16">
        <f>SUM(J371:J377)</f>
        <v>383761</v>
      </c>
      <c r="K370" s="16">
        <f>SUM(K371:K377)</f>
        <v>349486.66000000003</v>
      </c>
      <c r="L370" s="21">
        <f t="shared" si="13"/>
        <v>0.9106883190318975</v>
      </c>
      <c r="M370" s="21">
        <f>K370/K406</f>
        <v>0.02392986051891242</v>
      </c>
    </row>
    <row r="371" spans="2:13" ht="12.75">
      <c r="B371" s="46" t="s">
        <v>19</v>
      </c>
      <c r="C371" s="46"/>
      <c r="D371" s="46"/>
      <c r="E371" s="47" t="s">
        <v>20</v>
      </c>
      <c r="F371" s="47"/>
      <c r="G371" s="47"/>
      <c r="H371" s="7"/>
      <c r="I371" s="16">
        <v>0</v>
      </c>
      <c r="J371" s="16">
        <v>6000</v>
      </c>
      <c r="K371" s="16">
        <v>6000</v>
      </c>
      <c r="L371" s="17">
        <f>K371/J371</f>
        <v>1</v>
      </c>
      <c r="M371" s="17">
        <f>K371/K406</f>
        <v>0.00041082873696373566</v>
      </c>
    </row>
    <row r="372" spans="2:13" ht="12.75">
      <c r="B372" s="46" t="s">
        <v>548</v>
      </c>
      <c r="C372" s="46"/>
      <c r="D372" s="46"/>
      <c r="E372" s="47" t="s">
        <v>549</v>
      </c>
      <c r="F372" s="47"/>
      <c r="G372" s="47"/>
      <c r="H372" s="14"/>
      <c r="I372" s="16">
        <v>200177.38</v>
      </c>
      <c r="J372" s="16">
        <v>238160</v>
      </c>
      <c r="K372" s="16">
        <v>220312.92</v>
      </c>
      <c r="L372" s="17">
        <f t="shared" si="13"/>
        <v>0.9250626469600269</v>
      </c>
      <c r="M372" s="17">
        <f>K372/K406</f>
        <v>0.015085146443398756</v>
      </c>
    </row>
    <row r="373" spans="2:13" ht="12.75">
      <c r="B373" s="46" t="s">
        <v>550</v>
      </c>
      <c r="C373" s="46"/>
      <c r="D373" s="46"/>
      <c r="E373" s="47" t="s">
        <v>551</v>
      </c>
      <c r="F373" s="47"/>
      <c r="G373" s="47"/>
      <c r="H373" s="14"/>
      <c r="I373" s="16">
        <v>60308.55</v>
      </c>
      <c r="J373" s="16">
        <v>109750</v>
      </c>
      <c r="K373" s="16">
        <v>105840.05</v>
      </c>
      <c r="L373" s="17">
        <f t="shared" si="13"/>
        <v>0.9643740318906606</v>
      </c>
      <c r="M373" s="17">
        <f>K373/K406</f>
        <v>0.007247022343613105</v>
      </c>
    </row>
    <row r="374" spans="2:13" ht="12.75">
      <c r="B374" s="46" t="s">
        <v>552</v>
      </c>
      <c r="C374" s="46"/>
      <c r="D374" s="46"/>
      <c r="E374" s="47" t="s">
        <v>553</v>
      </c>
      <c r="F374" s="47"/>
      <c r="G374" s="47"/>
      <c r="H374" s="14"/>
      <c r="I374" s="16">
        <v>12380.76</v>
      </c>
      <c r="J374" s="16">
        <v>16850</v>
      </c>
      <c r="K374" s="16">
        <v>5833.69</v>
      </c>
      <c r="L374" s="17">
        <f t="shared" si="13"/>
        <v>0.3462130563798219</v>
      </c>
      <c r="M374" s="17">
        <f>K374/K406</f>
        <v>0.00039944124908966247</v>
      </c>
    </row>
    <row r="375" spans="2:13" ht="12.75">
      <c r="B375" s="46" t="s">
        <v>205</v>
      </c>
      <c r="C375" s="46"/>
      <c r="D375" s="46"/>
      <c r="E375" s="47" t="s">
        <v>206</v>
      </c>
      <c r="F375" s="47"/>
      <c r="G375" s="47"/>
      <c r="H375" s="14"/>
      <c r="I375" s="16">
        <v>10.68</v>
      </c>
      <c r="J375" s="16">
        <v>1</v>
      </c>
      <c r="K375" s="16">
        <v>0</v>
      </c>
      <c r="L375" s="17">
        <f>K375/J375</f>
        <v>0</v>
      </c>
      <c r="M375" s="17">
        <f>K375/K406</f>
        <v>0</v>
      </c>
    </row>
    <row r="376" spans="2:13" ht="12.75">
      <c r="B376" s="65" t="s">
        <v>55</v>
      </c>
      <c r="C376" s="65"/>
      <c r="D376" s="65"/>
      <c r="E376" s="47" t="s">
        <v>555</v>
      </c>
      <c r="F376" s="47"/>
      <c r="G376" s="47"/>
      <c r="H376" s="14"/>
      <c r="I376" s="16">
        <v>0</v>
      </c>
      <c r="J376" s="16">
        <v>12000</v>
      </c>
      <c r="K376" s="16">
        <v>11500</v>
      </c>
      <c r="L376" s="17">
        <f>K376/J376</f>
        <v>0.9583333333333334</v>
      </c>
      <c r="M376" s="17">
        <f>K376/K406</f>
        <v>0.00078742174584716</v>
      </c>
    </row>
    <row r="377" spans="2:13" ht="12.75">
      <c r="B377" s="65" t="s">
        <v>554</v>
      </c>
      <c r="C377" s="65"/>
      <c r="D377" s="65"/>
      <c r="E377" s="47" t="s">
        <v>555</v>
      </c>
      <c r="F377" s="47"/>
      <c r="G377" s="47"/>
      <c r="H377" s="14"/>
      <c r="I377" s="16">
        <v>0</v>
      </c>
      <c r="J377" s="16">
        <v>1000</v>
      </c>
      <c r="K377" s="16">
        <v>0</v>
      </c>
      <c r="L377" s="17">
        <f t="shared" si="13"/>
        <v>0</v>
      </c>
      <c r="M377" s="17">
        <f>K377/K406</f>
        <v>0</v>
      </c>
    </row>
    <row r="378" spans="2:13" ht="12.75">
      <c r="B378" s="48" t="s">
        <v>632</v>
      </c>
      <c r="C378" s="48"/>
      <c r="D378" s="48"/>
      <c r="E378" s="49" t="s">
        <v>88</v>
      </c>
      <c r="F378" s="49"/>
      <c r="G378" s="49"/>
      <c r="H378" s="14"/>
      <c r="I378" s="16">
        <f>SUM(I379)</f>
        <v>21000</v>
      </c>
      <c r="J378" s="16">
        <f>SUM(J379)</f>
        <v>0</v>
      </c>
      <c r="K378" s="16">
        <f>SUM(K379)</f>
        <v>0</v>
      </c>
      <c r="L378" s="21">
        <f>SUM(K379)</f>
        <v>0</v>
      </c>
      <c r="M378" s="21">
        <v>0</v>
      </c>
    </row>
    <row r="379" spans="2:13" ht="12.75">
      <c r="B379" s="46" t="s">
        <v>49</v>
      </c>
      <c r="C379" s="46"/>
      <c r="D379" s="46"/>
      <c r="E379" s="47" t="s">
        <v>50</v>
      </c>
      <c r="F379" s="47"/>
      <c r="G379" s="47"/>
      <c r="H379" s="14"/>
      <c r="I379" s="16">
        <v>21000</v>
      </c>
      <c r="J379" s="16">
        <v>0</v>
      </c>
      <c r="K379" s="16">
        <v>0</v>
      </c>
      <c r="L379" s="17">
        <v>0</v>
      </c>
      <c r="M379" s="17">
        <v>0</v>
      </c>
    </row>
    <row r="380" spans="2:13" ht="12.75">
      <c r="B380" s="48" t="s">
        <v>556</v>
      </c>
      <c r="C380" s="48"/>
      <c r="D380" s="48"/>
      <c r="E380" s="49" t="s">
        <v>557</v>
      </c>
      <c r="F380" s="49"/>
      <c r="G380" s="49"/>
      <c r="H380" s="7"/>
      <c r="I380" s="16">
        <f>SUM(I381:I386)</f>
        <v>13170.59</v>
      </c>
      <c r="J380" s="16">
        <f>SUM(J381:J386)</f>
        <v>53307</v>
      </c>
      <c r="K380" s="16">
        <f>SUM(K381:K386)</f>
        <v>52671.47</v>
      </c>
      <c r="L380" s="21">
        <f t="shared" si="13"/>
        <v>0.9880779259759507</v>
      </c>
      <c r="M380" s="21">
        <f>K380/K406</f>
        <v>0.0036064922490205487</v>
      </c>
    </row>
    <row r="381" spans="2:13" ht="12.75">
      <c r="B381" s="46" t="s">
        <v>558</v>
      </c>
      <c r="C381" s="46"/>
      <c r="D381" s="46"/>
      <c r="E381" s="47" t="s">
        <v>559</v>
      </c>
      <c r="F381" s="47"/>
      <c r="G381" s="47"/>
      <c r="H381" s="14"/>
      <c r="I381" s="16">
        <v>2533.4</v>
      </c>
      <c r="J381" s="16">
        <v>2500</v>
      </c>
      <c r="K381" s="16">
        <v>2136</v>
      </c>
      <c r="L381" s="17">
        <f t="shared" si="13"/>
        <v>0.8544</v>
      </c>
      <c r="M381" s="17">
        <f>K381/K406</f>
        <v>0.0001462550303590899</v>
      </c>
    </row>
    <row r="382" spans="2:13" ht="12.75">
      <c r="B382" s="46" t="s">
        <v>19</v>
      </c>
      <c r="C382" s="46"/>
      <c r="D382" s="46"/>
      <c r="E382" s="47" t="s">
        <v>20</v>
      </c>
      <c r="F382" s="47"/>
      <c r="G382" s="47"/>
      <c r="H382" s="14"/>
      <c r="I382" s="16">
        <v>0</v>
      </c>
      <c r="J382" s="16">
        <v>20</v>
      </c>
      <c r="K382" s="16">
        <v>15.01</v>
      </c>
      <c r="L382" s="17">
        <f>K382/J382</f>
        <v>0.7505</v>
      </c>
      <c r="M382" s="17">
        <f>K382/K406</f>
        <v>1.0277565569709453E-06</v>
      </c>
    </row>
    <row r="383" spans="2:13" ht="12.75">
      <c r="B383" s="46" t="s">
        <v>560</v>
      </c>
      <c r="C383" s="46"/>
      <c r="D383" s="46"/>
      <c r="E383" s="47" t="s">
        <v>561</v>
      </c>
      <c r="F383" s="47"/>
      <c r="G383" s="47"/>
      <c r="H383" s="14"/>
      <c r="I383" s="16">
        <v>2845.66</v>
      </c>
      <c r="J383" s="16">
        <v>5567</v>
      </c>
      <c r="K383" s="16">
        <v>5461.4</v>
      </c>
      <c r="L383" s="17">
        <f t="shared" si="13"/>
        <v>0.9810310759834739</v>
      </c>
      <c r="M383" s="17">
        <f>K383/K406</f>
        <v>0.0003739500106756243</v>
      </c>
    </row>
    <row r="384" spans="2:13" ht="12.75">
      <c r="B384" s="65" t="s">
        <v>562</v>
      </c>
      <c r="C384" s="65"/>
      <c r="D384" s="65"/>
      <c r="E384" s="47" t="s">
        <v>563</v>
      </c>
      <c r="F384" s="47"/>
      <c r="G384" s="47"/>
      <c r="H384" s="14"/>
      <c r="I384" s="16">
        <v>5234.53</v>
      </c>
      <c r="J384" s="16">
        <v>45000</v>
      </c>
      <c r="K384" s="16">
        <v>44841.06</v>
      </c>
      <c r="L384" s="17">
        <f t="shared" si="13"/>
        <v>0.9964679999999999</v>
      </c>
      <c r="M384" s="17">
        <f>K384/K406</f>
        <v>0.003070332673985848</v>
      </c>
    </row>
    <row r="385" spans="2:13" ht="12.75">
      <c r="B385" s="46" t="s">
        <v>53</v>
      </c>
      <c r="C385" s="46"/>
      <c r="D385" s="46"/>
      <c r="E385" s="47" t="s">
        <v>54</v>
      </c>
      <c r="F385" s="47"/>
      <c r="G385" s="47"/>
      <c r="H385" s="14"/>
      <c r="I385" s="16">
        <v>2547</v>
      </c>
      <c r="J385" s="16">
        <v>220</v>
      </c>
      <c r="K385" s="16">
        <v>218</v>
      </c>
      <c r="L385" s="17">
        <f t="shared" si="13"/>
        <v>0.990909090909091</v>
      </c>
      <c r="M385" s="17">
        <f>K385/K406</f>
        <v>1.4926777443015729E-05</v>
      </c>
    </row>
    <row r="386" spans="2:13" ht="12.75">
      <c r="B386" s="46" t="s">
        <v>205</v>
      </c>
      <c r="C386" s="46"/>
      <c r="D386" s="46"/>
      <c r="E386" s="47" t="s">
        <v>206</v>
      </c>
      <c r="F386" s="47"/>
      <c r="G386" s="47"/>
      <c r="H386" s="14"/>
      <c r="I386" s="16">
        <v>10</v>
      </c>
      <c r="J386" s="16">
        <v>0</v>
      </c>
      <c r="K386" s="16">
        <v>0</v>
      </c>
      <c r="L386" s="39" t="s">
        <v>14</v>
      </c>
      <c r="M386" s="17">
        <f>K386/K406</f>
        <v>0</v>
      </c>
    </row>
    <row r="387" spans="2:13" ht="15.75" customHeight="1">
      <c r="B387" s="57" t="s">
        <v>564</v>
      </c>
      <c r="C387" s="57"/>
      <c r="D387" s="57"/>
      <c r="E387" s="68" t="s">
        <v>565</v>
      </c>
      <c r="F387" s="68"/>
      <c r="G387" s="68"/>
      <c r="H387" s="4"/>
      <c r="I387" s="15">
        <f>SUM(I392,I388,I390)</f>
        <v>335000</v>
      </c>
      <c r="J387" s="15">
        <f>SUM(J388,J390,J392)</f>
        <v>488500</v>
      </c>
      <c r="K387" s="15">
        <f>SUM(K392,K388,K390)</f>
        <v>488478.03</v>
      </c>
      <c r="L387" s="23">
        <f t="shared" si="13"/>
        <v>0.9999550255885364</v>
      </c>
      <c r="M387" s="23">
        <f>K387/K406</f>
        <v>0.0334468020165723</v>
      </c>
    </row>
    <row r="388" spans="2:13" ht="12.75">
      <c r="B388" s="48" t="s">
        <v>566</v>
      </c>
      <c r="C388" s="48"/>
      <c r="D388" s="48"/>
      <c r="E388" s="49" t="s">
        <v>567</v>
      </c>
      <c r="F388" s="49"/>
      <c r="G388" s="49"/>
      <c r="H388" s="7"/>
      <c r="I388" s="16">
        <f>SUM(I389)</f>
        <v>250000</v>
      </c>
      <c r="J388" s="16">
        <f>SUM(J389)</f>
        <v>383000</v>
      </c>
      <c r="K388" s="16">
        <f>SUM(K389)</f>
        <v>383000</v>
      </c>
      <c r="L388" s="21">
        <f t="shared" si="13"/>
        <v>1</v>
      </c>
      <c r="M388" s="21">
        <f>K388/K406</f>
        <v>0.02622456770951846</v>
      </c>
    </row>
    <row r="389" spans="2:13" ht="15.75" customHeight="1">
      <c r="B389" s="46" t="s">
        <v>568</v>
      </c>
      <c r="C389" s="46"/>
      <c r="D389" s="46"/>
      <c r="E389" s="47" t="s">
        <v>569</v>
      </c>
      <c r="F389" s="47"/>
      <c r="G389" s="47"/>
      <c r="H389" s="29"/>
      <c r="I389" s="30">
        <v>250000</v>
      </c>
      <c r="J389" s="30">
        <v>383000</v>
      </c>
      <c r="K389" s="30">
        <v>383000</v>
      </c>
      <c r="L389" s="17">
        <f t="shared" si="13"/>
        <v>1</v>
      </c>
      <c r="M389" s="17">
        <f>K389/K406</f>
        <v>0.02622456770951846</v>
      </c>
    </row>
    <row r="390" spans="2:13" ht="12.75">
      <c r="B390" s="48" t="s">
        <v>570</v>
      </c>
      <c r="C390" s="48"/>
      <c r="D390" s="48"/>
      <c r="E390" s="49" t="s">
        <v>571</v>
      </c>
      <c r="F390" s="49"/>
      <c r="G390" s="49"/>
      <c r="H390" s="7"/>
      <c r="I390" s="16">
        <f>SUM(I391)</f>
        <v>70000</v>
      </c>
      <c r="J390" s="16">
        <f>SUM(J391)</f>
        <v>75000</v>
      </c>
      <c r="K390" s="16">
        <f>SUM(K391)</f>
        <v>75000</v>
      </c>
      <c r="L390" s="21">
        <f t="shared" si="13"/>
        <v>1</v>
      </c>
      <c r="M390" s="21">
        <f>K390/K406</f>
        <v>0.005135359212046695</v>
      </c>
    </row>
    <row r="391" spans="2:13" ht="12.75">
      <c r="B391" s="46" t="s">
        <v>572</v>
      </c>
      <c r="C391" s="46"/>
      <c r="D391" s="46"/>
      <c r="E391" s="47" t="s">
        <v>573</v>
      </c>
      <c r="F391" s="47"/>
      <c r="G391" s="47"/>
      <c r="H391" s="29"/>
      <c r="I391" s="30">
        <v>70000</v>
      </c>
      <c r="J391" s="30">
        <v>75000</v>
      </c>
      <c r="K391" s="30">
        <v>75000</v>
      </c>
      <c r="L391" s="17">
        <f t="shared" si="13"/>
        <v>1</v>
      </c>
      <c r="M391" s="17">
        <f>K391/K406</f>
        <v>0.005135359212046695</v>
      </c>
    </row>
    <row r="392" spans="2:13" ht="12.75">
      <c r="B392" s="48" t="s">
        <v>574</v>
      </c>
      <c r="C392" s="48"/>
      <c r="D392" s="48"/>
      <c r="E392" s="49" t="s">
        <v>575</v>
      </c>
      <c r="F392" s="49"/>
      <c r="G392" s="49"/>
      <c r="H392" s="7"/>
      <c r="I392" s="16">
        <f>SUM(I393:I394)</f>
        <v>15000</v>
      </c>
      <c r="J392" s="16">
        <f>SUM(J393:J394)</f>
        <v>30500</v>
      </c>
      <c r="K392" s="16">
        <f>SUM(K393:K394)</f>
        <v>30478.03</v>
      </c>
      <c r="L392" s="21">
        <f t="shared" si="13"/>
        <v>0.9992796721311475</v>
      </c>
      <c r="M392" s="21">
        <f>K392/K406</f>
        <v>0.0020868750950071404</v>
      </c>
    </row>
    <row r="393" spans="2:13" ht="48" customHeight="1">
      <c r="B393" s="46" t="s">
        <v>576</v>
      </c>
      <c r="C393" s="46"/>
      <c r="D393" s="46"/>
      <c r="E393" s="81" t="s">
        <v>577</v>
      </c>
      <c r="F393" s="81"/>
      <c r="G393" s="81"/>
      <c r="H393" s="29"/>
      <c r="I393" s="30">
        <v>15000</v>
      </c>
      <c r="J393" s="30">
        <v>20000</v>
      </c>
      <c r="K393" s="30">
        <v>20000</v>
      </c>
      <c r="L393" s="21">
        <f t="shared" si="13"/>
        <v>1</v>
      </c>
      <c r="M393" s="21">
        <f>K393/K406</f>
        <v>0.001369429123212452</v>
      </c>
    </row>
    <row r="394" spans="2:13" ht="12.75" customHeight="1">
      <c r="B394" s="46" t="s">
        <v>578</v>
      </c>
      <c r="C394" s="46"/>
      <c r="D394" s="46"/>
      <c r="E394" s="81" t="s">
        <v>50</v>
      </c>
      <c r="F394" s="81"/>
      <c r="G394" s="81"/>
      <c r="H394" s="29"/>
      <c r="I394" s="30">
        <v>0</v>
      </c>
      <c r="J394" s="30">
        <v>10500</v>
      </c>
      <c r="K394" s="30">
        <v>10478.03</v>
      </c>
      <c r="L394" s="21">
        <f t="shared" si="13"/>
        <v>0.9979076190476192</v>
      </c>
      <c r="M394" s="21">
        <f>K394/K406</f>
        <v>0.0007174459717946885</v>
      </c>
    </row>
    <row r="395" spans="2:13" ht="12.75">
      <c r="B395" s="57" t="s">
        <v>579</v>
      </c>
      <c r="C395" s="57"/>
      <c r="D395" s="57"/>
      <c r="E395" s="58" t="s">
        <v>580</v>
      </c>
      <c r="F395" s="58"/>
      <c r="G395" s="58"/>
      <c r="H395" s="4"/>
      <c r="I395" s="15">
        <f>SUM(I396,I401)</f>
        <v>8172.459999999999</v>
      </c>
      <c r="J395" s="15">
        <f>SUM(J396,J401)</f>
        <v>165025</v>
      </c>
      <c r="K395" s="15">
        <f>SUM(K396,K401)</f>
        <v>161573.05</v>
      </c>
      <c r="L395" s="23">
        <f t="shared" si="13"/>
        <v>0.9790822602635963</v>
      </c>
      <c r="M395" s="23">
        <f>K395/K406</f>
        <v>0.011063142009813084</v>
      </c>
    </row>
    <row r="396" spans="2:13" ht="12.75">
      <c r="B396" s="48" t="s">
        <v>581</v>
      </c>
      <c r="C396" s="48"/>
      <c r="D396" s="48"/>
      <c r="E396" s="49" t="s">
        <v>582</v>
      </c>
      <c r="F396" s="49"/>
      <c r="G396" s="49"/>
      <c r="H396" s="7"/>
      <c r="I396" s="16">
        <f>SUM(I397:I400)</f>
        <v>2999.99</v>
      </c>
      <c r="J396" s="16">
        <f>SUM(J397:J400)</f>
        <v>160025</v>
      </c>
      <c r="K396" s="16">
        <f>SUM(K397:K400)</f>
        <v>157886.63999999998</v>
      </c>
      <c r="L396" s="31">
        <f t="shared" si="13"/>
        <v>0.9866373379159505</v>
      </c>
      <c r="M396" s="21">
        <f>K396/K406</f>
        <v>0.010810728149108002</v>
      </c>
    </row>
    <row r="397" spans="2:13" ht="12.75">
      <c r="B397" s="46" t="s">
        <v>49</v>
      </c>
      <c r="C397" s="46"/>
      <c r="D397" s="46"/>
      <c r="E397" s="81" t="s">
        <v>50</v>
      </c>
      <c r="F397" s="81"/>
      <c r="G397" s="81"/>
      <c r="H397" s="7"/>
      <c r="I397" s="16">
        <v>2749.99</v>
      </c>
      <c r="J397" s="16">
        <v>0</v>
      </c>
      <c r="K397" s="16">
        <v>0</v>
      </c>
      <c r="L397" s="44" t="s">
        <v>633</v>
      </c>
      <c r="M397" s="17">
        <v>0</v>
      </c>
    </row>
    <row r="398" spans="2:13" ht="12.75">
      <c r="B398" s="65" t="s">
        <v>21</v>
      </c>
      <c r="C398" s="65"/>
      <c r="D398" s="65"/>
      <c r="E398" s="47" t="s">
        <v>22</v>
      </c>
      <c r="F398" s="47"/>
      <c r="G398" s="47"/>
      <c r="H398" s="7"/>
      <c r="I398" s="16">
        <v>250</v>
      </c>
      <c r="J398" s="16">
        <v>0</v>
      </c>
      <c r="K398" s="16">
        <v>0</v>
      </c>
      <c r="L398" s="44" t="s">
        <v>633</v>
      </c>
      <c r="M398" s="17">
        <v>0</v>
      </c>
    </row>
    <row r="399" spans="2:13" ht="12.75">
      <c r="B399" s="46" t="s">
        <v>55</v>
      </c>
      <c r="C399" s="46"/>
      <c r="D399" s="46"/>
      <c r="E399" s="47" t="s">
        <v>583</v>
      </c>
      <c r="F399" s="47"/>
      <c r="G399" s="47"/>
      <c r="H399" s="14"/>
      <c r="I399" s="16">
        <v>0</v>
      </c>
      <c r="J399" s="16">
        <v>155000</v>
      </c>
      <c r="K399" s="16">
        <v>152891.08</v>
      </c>
      <c r="L399" s="31">
        <f>K399/J399</f>
        <v>0.986394064516129</v>
      </c>
      <c r="M399" s="17">
        <f>K399/K406</f>
        <v>0.010468674881570243</v>
      </c>
    </row>
    <row r="400" spans="2:13" ht="12.75" customHeight="1">
      <c r="B400" s="46" t="s">
        <v>57</v>
      </c>
      <c r="C400" s="46"/>
      <c r="D400" s="46"/>
      <c r="E400" s="47" t="s">
        <v>584</v>
      </c>
      <c r="F400" s="47"/>
      <c r="G400" s="47"/>
      <c r="H400" s="14"/>
      <c r="I400" s="16">
        <v>0</v>
      </c>
      <c r="J400" s="16">
        <v>5025</v>
      </c>
      <c r="K400" s="16">
        <v>4995.56</v>
      </c>
      <c r="L400" s="12">
        <f>K400/J400</f>
        <v>0.9941412935323384</v>
      </c>
      <c r="M400" s="12">
        <f>K400/K406</f>
        <v>0.0003420532675377599</v>
      </c>
    </row>
    <row r="401" spans="2:13" ht="12.75" customHeight="1">
      <c r="B401" s="48" t="s">
        <v>585</v>
      </c>
      <c r="C401" s="48"/>
      <c r="D401" s="48"/>
      <c r="E401" s="49" t="s">
        <v>586</v>
      </c>
      <c r="F401" s="49"/>
      <c r="G401" s="49"/>
      <c r="H401" s="7"/>
      <c r="I401" s="16">
        <f>SUM(I402:I405)</f>
        <v>5172.469999999999</v>
      </c>
      <c r="J401" s="16">
        <f>SUM(J402:J405)</f>
        <v>5000</v>
      </c>
      <c r="K401" s="16">
        <f>SUM(K402:K405)</f>
        <v>3686.41</v>
      </c>
      <c r="L401" s="21">
        <f aca="true" t="shared" si="14" ref="L401:L406">K401/J401</f>
        <v>0.737282</v>
      </c>
      <c r="M401" s="32">
        <f>K401/K406</f>
        <v>0.00025241386070508077</v>
      </c>
    </row>
    <row r="402" spans="2:13" ht="12.75" customHeight="1">
      <c r="B402" s="46" t="s">
        <v>587</v>
      </c>
      <c r="C402" s="46"/>
      <c r="D402" s="46"/>
      <c r="E402" s="47" t="s">
        <v>588</v>
      </c>
      <c r="F402" s="47"/>
      <c r="G402" s="47"/>
      <c r="H402" s="14"/>
      <c r="I402" s="16">
        <v>196.74</v>
      </c>
      <c r="J402" s="16">
        <v>400</v>
      </c>
      <c r="K402" s="16">
        <v>70.49</v>
      </c>
      <c r="L402" s="45">
        <f t="shared" si="14"/>
        <v>0.176225</v>
      </c>
      <c r="M402" s="45">
        <f>K402/K406</f>
        <v>4.826552944762287E-06</v>
      </c>
    </row>
    <row r="403" spans="2:13" ht="12.75" customHeight="1">
      <c r="B403" s="46" t="s">
        <v>589</v>
      </c>
      <c r="C403" s="46"/>
      <c r="D403" s="46"/>
      <c r="E403" s="47" t="s">
        <v>590</v>
      </c>
      <c r="F403" s="47"/>
      <c r="G403" s="47"/>
      <c r="H403" s="14"/>
      <c r="I403" s="16">
        <v>29.65</v>
      </c>
      <c r="J403" s="16">
        <v>50</v>
      </c>
      <c r="K403" s="16">
        <v>6.86</v>
      </c>
      <c r="L403" s="45">
        <f t="shared" si="14"/>
        <v>0.13720000000000002</v>
      </c>
      <c r="M403" s="45">
        <f>K403/K406</f>
        <v>4.6971418926187113E-07</v>
      </c>
    </row>
    <row r="404" spans="2:13" ht="12.75" customHeight="1">
      <c r="B404" s="46" t="s">
        <v>591</v>
      </c>
      <c r="C404" s="46"/>
      <c r="D404" s="46"/>
      <c r="E404" s="47" t="s">
        <v>592</v>
      </c>
      <c r="F404" s="47"/>
      <c r="G404" s="47"/>
      <c r="H404" s="14"/>
      <c r="I404" s="16">
        <v>1953.08</v>
      </c>
      <c r="J404" s="16">
        <v>1530</v>
      </c>
      <c r="K404" s="16">
        <v>771.16</v>
      </c>
      <c r="L404" s="45">
        <f t="shared" si="14"/>
        <v>0.5040261437908496</v>
      </c>
      <c r="M404" s="45">
        <f>K404/K406</f>
        <v>5.280244813282573E-05</v>
      </c>
    </row>
    <row r="405" spans="2:13" ht="12" customHeight="1">
      <c r="B405" s="86" t="s">
        <v>593</v>
      </c>
      <c r="C405" s="86"/>
      <c r="D405" s="86"/>
      <c r="E405" s="87" t="s">
        <v>594</v>
      </c>
      <c r="F405" s="87"/>
      <c r="G405" s="87"/>
      <c r="H405" s="14"/>
      <c r="I405" s="41">
        <v>2993</v>
      </c>
      <c r="J405" s="41">
        <v>3020</v>
      </c>
      <c r="K405" s="41">
        <v>2837.9</v>
      </c>
      <c r="L405" s="45">
        <f t="shared" si="14"/>
        <v>0.939701986754967</v>
      </c>
      <c r="M405" s="45">
        <f>K405/K406</f>
        <v>0.0001943151454382309</v>
      </c>
    </row>
    <row r="406" spans="2:13" ht="21" customHeight="1" thickBot="1">
      <c r="B406" s="88"/>
      <c r="C406" s="88"/>
      <c r="D406" s="88"/>
      <c r="E406" s="89" t="s">
        <v>595</v>
      </c>
      <c r="F406" s="89"/>
      <c r="G406" s="89"/>
      <c r="H406" s="40"/>
      <c r="I406" s="42">
        <f>SUM(I15,I21,I25,I29,I45,I57,I74,I85,I140,I154,I161,I172,I178,I185,I256,I263,I327,I347,I387,I395)</f>
        <v>12553290.610000003</v>
      </c>
      <c r="J406" s="42">
        <f>SUM(J395,J387,J347,J327,J263,J256,J185,J178,J172,J161,J154,J140,J85,J74,J57,J45,J29,J25,J21,J15)</f>
        <v>15173218</v>
      </c>
      <c r="K406" s="42">
        <f>SUM(K395,K387,K347,K327,K263,K256,K185,K178,K172,K161,K154,K140,K85,K74,K57,K45,K29,K25,K21,K15)</f>
        <v>14604625.870000003</v>
      </c>
      <c r="L406" s="43">
        <f t="shared" si="14"/>
        <v>0.9625265958743888</v>
      </c>
      <c r="M406" s="43" t="s">
        <v>14</v>
      </c>
    </row>
    <row r="407" spans="2:13" ht="12.75"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</row>
    <row r="408" spans="2:13" ht="12.75">
      <c r="B408" s="85" t="s">
        <v>596</v>
      </c>
      <c r="C408" s="85"/>
      <c r="D408" s="85"/>
      <c r="E408" s="85"/>
      <c r="F408" s="85"/>
      <c r="G408" s="33"/>
      <c r="H408" s="33"/>
      <c r="I408" s="33"/>
      <c r="J408" s="33"/>
      <c r="K408" s="33"/>
      <c r="L408" s="33"/>
      <c r="M408" s="33"/>
    </row>
    <row r="409" spans="2:13" ht="12.75"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</row>
    <row r="410" spans="7:13" ht="12.75">
      <c r="G410" s="33"/>
      <c r="H410" s="33"/>
      <c r="I410" s="33"/>
      <c r="J410" s="33"/>
      <c r="K410" s="33"/>
      <c r="L410" s="33"/>
      <c r="M410" s="33"/>
    </row>
  </sheetData>
  <mergeCells count="794">
    <mergeCell ref="B153:D153"/>
    <mergeCell ref="E153:G153"/>
    <mergeCell ref="B151:D151"/>
    <mergeCell ref="E151:G151"/>
    <mergeCell ref="B152:D152"/>
    <mergeCell ref="E152:G152"/>
    <mergeCell ref="B149:D149"/>
    <mergeCell ref="E149:G149"/>
    <mergeCell ref="B150:D150"/>
    <mergeCell ref="E150:G150"/>
    <mergeCell ref="B147:D147"/>
    <mergeCell ref="E147:G147"/>
    <mergeCell ref="B148:D148"/>
    <mergeCell ref="E148:G148"/>
    <mergeCell ref="B44:D44"/>
    <mergeCell ref="E44:G44"/>
    <mergeCell ref="B145:D145"/>
    <mergeCell ref="E145:G145"/>
    <mergeCell ref="E49:G49"/>
    <mergeCell ref="E50:G50"/>
    <mergeCell ref="E51:G51"/>
    <mergeCell ref="E52:G52"/>
    <mergeCell ref="B49:D49"/>
    <mergeCell ref="B50:D50"/>
    <mergeCell ref="B345:D345"/>
    <mergeCell ref="E345:G345"/>
    <mergeCell ref="B376:D376"/>
    <mergeCell ref="E376:G376"/>
    <mergeCell ref="B375:D375"/>
    <mergeCell ref="E375:G375"/>
    <mergeCell ref="B373:D373"/>
    <mergeCell ref="E373:G373"/>
    <mergeCell ref="B374:D374"/>
    <mergeCell ref="E374:G374"/>
    <mergeCell ref="B343:D343"/>
    <mergeCell ref="E343:G343"/>
    <mergeCell ref="B344:D344"/>
    <mergeCell ref="E344:G344"/>
    <mergeCell ref="B334:D334"/>
    <mergeCell ref="E334:G334"/>
    <mergeCell ref="B338:D338"/>
    <mergeCell ref="E338:G338"/>
    <mergeCell ref="B337:D337"/>
    <mergeCell ref="E337:G337"/>
    <mergeCell ref="B335:D335"/>
    <mergeCell ref="E335:G335"/>
    <mergeCell ref="B336:D336"/>
    <mergeCell ref="E336:G336"/>
    <mergeCell ref="B181:D181"/>
    <mergeCell ref="E181:G181"/>
    <mergeCell ref="B179:D179"/>
    <mergeCell ref="E179:G179"/>
    <mergeCell ref="B180:D180"/>
    <mergeCell ref="E180:G180"/>
    <mergeCell ref="B166:D166"/>
    <mergeCell ref="E166:G166"/>
    <mergeCell ref="B175:D175"/>
    <mergeCell ref="E175:G175"/>
    <mergeCell ref="B171:D171"/>
    <mergeCell ref="E171:G171"/>
    <mergeCell ref="B172:D172"/>
    <mergeCell ref="E172:G172"/>
    <mergeCell ref="B169:D169"/>
    <mergeCell ref="E169:G169"/>
    <mergeCell ref="B157:D157"/>
    <mergeCell ref="E157:G157"/>
    <mergeCell ref="B165:D165"/>
    <mergeCell ref="E165:G165"/>
    <mergeCell ref="B163:D163"/>
    <mergeCell ref="E163:G163"/>
    <mergeCell ref="B164:D164"/>
    <mergeCell ref="E164:G164"/>
    <mergeCell ref="B161:D161"/>
    <mergeCell ref="E161:G161"/>
    <mergeCell ref="B51:D51"/>
    <mergeCell ref="B52:D52"/>
    <mergeCell ref="B406:D406"/>
    <mergeCell ref="E406:G406"/>
    <mergeCell ref="B402:D402"/>
    <mergeCell ref="E402:G402"/>
    <mergeCell ref="B403:D403"/>
    <mergeCell ref="E403:G403"/>
    <mergeCell ref="B400:D400"/>
    <mergeCell ref="E400:G400"/>
    <mergeCell ref="B408:F408"/>
    <mergeCell ref="B404:D404"/>
    <mergeCell ref="E404:G404"/>
    <mergeCell ref="B405:D405"/>
    <mergeCell ref="E405:G405"/>
    <mergeCell ref="B401:D401"/>
    <mergeCell ref="E401:G401"/>
    <mergeCell ref="B396:D396"/>
    <mergeCell ref="E396:G396"/>
    <mergeCell ref="B399:D399"/>
    <mergeCell ref="E399:G399"/>
    <mergeCell ref="B397:D397"/>
    <mergeCell ref="E397:G397"/>
    <mergeCell ref="B398:D398"/>
    <mergeCell ref="E398:G398"/>
    <mergeCell ref="B395:D395"/>
    <mergeCell ref="E395:G395"/>
    <mergeCell ref="B17:D17"/>
    <mergeCell ref="E17:G17"/>
    <mergeCell ref="B18:D18"/>
    <mergeCell ref="E18:G18"/>
    <mergeCell ref="B19:D19"/>
    <mergeCell ref="E19:G19"/>
    <mergeCell ref="B43:D43"/>
    <mergeCell ref="E43:G43"/>
    <mergeCell ref="B393:D393"/>
    <mergeCell ref="E393:G393"/>
    <mergeCell ref="B394:D394"/>
    <mergeCell ref="E394:G394"/>
    <mergeCell ref="B391:D391"/>
    <mergeCell ref="E391:G391"/>
    <mergeCell ref="B392:D392"/>
    <mergeCell ref="E392:G392"/>
    <mergeCell ref="B389:D389"/>
    <mergeCell ref="E389:G389"/>
    <mergeCell ref="B390:D390"/>
    <mergeCell ref="E390:G390"/>
    <mergeCell ref="B387:D387"/>
    <mergeCell ref="E387:G387"/>
    <mergeCell ref="B388:D388"/>
    <mergeCell ref="E388:G388"/>
    <mergeCell ref="B384:D384"/>
    <mergeCell ref="E384:G384"/>
    <mergeCell ref="B386:D386"/>
    <mergeCell ref="E386:G386"/>
    <mergeCell ref="B385:D385"/>
    <mergeCell ref="E385:G385"/>
    <mergeCell ref="B381:D381"/>
    <mergeCell ref="E381:G381"/>
    <mergeCell ref="B383:D383"/>
    <mergeCell ref="E383:G383"/>
    <mergeCell ref="B382:D382"/>
    <mergeCell ref="E382:G382"/>
    <mergeCell ref="B377:D377"/>
    <mergeCell ref="E377:G377"/>
    <mergeCell ref="B380:D380"/>
    <mergeCell ref="E380:G380"/>
    <mergeCell ref="B378:D378"/>
    <mergeCell ref="E378:G378"/>
    <mergeCell ref="B379:D379"/>
    <mergeCell ref="E379:G379"/>
    <mergeCell ref="B370:D370"/>
    <mergeCell ref="E370:G370"/>
    <mergeCell ref="B372:D372"/>
    <mergeCell ref="E372:G372"/>
    <mergeCell ref="B371:D371"/>
    <mergeCell ref="E371:G371"/>
    <mergeCell ref="B368:D368"/>
    <mergeCell ref="E368:G368"/>
    <mergeCell ref="B369:D369"/>
    <mergeCell ref="E369:G369"/>
    <mergeCell ref="B366:D366"/>
    <mergeCell ref="E366:G366"/>
    <mergeCell ref="B367:D367"/>
    <mergeCell ref="E367:G367"/>
    <mergeCell ref="B364:D364"/>
    <mergeCell ref="E364:G364"/>
    <mergeCell ref="B365:D365"/>
    <mergeCell ref="E365:G365"/>
    <mergeCell ref="B362:D362"/>
    <mergeCell ref="E362:G362"/>
    <mergeCell ref="B363:D363"/>
    <mergeCell ref="E363:G363"/>
    <mergeCell ref="B359:D359"/>
    <mergeCell ref="E359:G359"/>
    <mergeCell ref="B361:D361"/>
    <mergeCell ref="E361:G361"/>
    <mergeCell ref="B360:D360"/>
    <mergeCell ref="E360:G360"/>
    <mergeCell ref="B357:D357"/>
    <mergeCell ref="E357:G357"/>
    <mergeCell ref="B358:D358"/>
    <mergeCell ref="E358:G358"/>
    <mergeCell ref="B355:D355"/>
    <mergeCell ref="E355:G355"/>
    <mergeCell ref="B356:D356"/>
    <mergeCell ref="E356:G356"/>
    <mergeCell ref="B353:D353"/>
    <mergeCell ref="E353:G353"/>
    <mergeCell ref="B354:D354"/>
    <mergeCell ref="E354:G354"/>
    <mergeCell ref="B351:D351"/>
    <mergeCell ref="E351:G351"/>
    <mergeCell ref="B352:D352"/>
    <mergeCell ref="E352:G352"/>
    <mergeCell ref="B349:D349"/>
    <mergeCell ref="E349:G349"/>
    <mergeCell ref="B350:D350"/>
    <mergeCell ref="E350:G350"/>
    <mergeCell ref="B347:D347"/>
    <mergeCell ref="E347:G347"/>
    <mergeCell ref="B348:D348"/>
    <mergeCell ref="E348:G348"/>
    <mergeCell ref="B346:D346"/>
    <mergeCell ref="E346:G346"/>
    <mergeCell ref="B339:D339"/>
    <mergeCell ref="E339:G339"/>
    <mergeCell ref="B340:D340"/>
    <mergeCell ref="E340:G340"/>
    <mergeCell ref="B341:D341"/>
    <mergeCell ref="E341:G341"/>
    <mergeCell ref="B342:D342"/>
    <mergeCell ref="E342:G342"/>
    <mergeCell ref="B332:D332"/>
    <mergeCell ref="E332:G332"/>
    <mergeCell ref="B333:D333"/>
    <mergeCell ref="E333:G333"/>
    <mergeCell ref="B330:D330"/>
    <mergeCell ref="E330:G330"/>
    <mergeCell ref="B331:D331"/>
    <mergeCell ref="E331:G331"/>
    <mergeCell ref="B328:D328"/>
    <mergeCell ref="E328:G328"/>
    <mergeCell ref="B329:D329"/>
    <mergeCell ref="E329:G329"/>
    <mergeCell ref="B326:D326"/>
    <mergeCell ref="E326:G326"/>
    <mergeCell ref="B327:D327"/>
    <mergeCell ref="E327:G327"/>
    <mergeCell ref="B319:D319"/>
    <mergeCell ref="E319:G319"/>
    <mergeCell ref="B320:D320"/>
    <mergeCell ref="E320:G320"/>
    <mergeCell ref="B317:D317"/>
    <mergeCell ref="E317:G317"/>
    <mergeCell ref="B318:D318"/>
    <mergeCell ref="E318:G318"/>
    <mergeCell ref="B315:D315"/>
    <mergeCell ref="E315:G315"/>
    <mergeCell ref="B316:D316"/>
    <mergeCell ref="E316:G316"/>
    <mergeCell ref="B313:D313"/>
    <mergeCell ref="E313:G313"/>
    <mergeCell ref="B314:D314"/>
    <mergeCell ref="E314:G314"/>
    <mergeCell ref="B309:D309"/>
    <mergeCell ref="E309:G309"/>
    <mergeCell ref="B312:D312"/>
    <mergeCell ref="E312:G312"/>
    <mergeCell ref="B310:D310"/>
    <mergeCell ref="E310:G310"/>
    <mergeCell ref="B311:D311"/>
    <mergeCell ref="E311:G311"/>
    <mergeCell ref="B307:D307"/>
    <mergeCell ref="E307:G307"/>
    <mergeCell ref="B308:D308"/>
    <mergeCell ref="E308:G308"/>
    <mergeCell ref="B304:D304"/>
    <mergeCell ref="E304:G304"/>
    <mergeCell ref="B302:D302"/>
    <mergeCell ref="E302:G302"/>
    <mergeCell ref="B303:D303"/>
    <mergeCell ref="E303:G303"/>
    <mergeCell ref="B298:D298"/>
    <mergeCell ref="E298:G298"/>
    <mergeCell ref="B301:D301"/>
    <mergeCell ref="E301:G301"/>
    <mergeCell ref="B299:D299"/>
    <mergeCell ref="E299:G299"/>
    <mergeCell ref="B300:D300"/>
    <mergeCell ref="E300:G300"/>
    <mergeCell ref="B294:D294"/>
    <mergeCell ref="E294:G294"/>
    <mergeCell ref="B295:D295"/>
    <mergeCell ref="E295:G295"/>
    <mergeCell ref="B290:D290"/>
    <mergeCell ref="E290:G290"/>
    <mergeCell ref="B291:D291"/>
    <mergeCell ref="E291:G291"/>
    <mergeCell ref="B288:D288"/>
    <mergeCell ref="E288:G288"/>
    <mergeCell ref="B289:D289"/>
    <mergeCell ref="E289:G289"/>
    <mergeCell ref="B284:D284"/>
    <mergeCell ref="E284:G284"/>
    <mergeCell ref="B287:D287"/>
    <mergeCell ref="E287:G287"/>
    <mergeCell ref="B285:D285"/>
    <mergeCell ref="E285:G285"/>
    <mergeCell ref="B286:D286"/>
    <mergeCell ref="E286:G286"/>
    <mergeCell ref="B282:D282"/>
    <mergeCell ref="E282:G282"/>
    <mergeCell ref="B283:D283"/>
    <mergeCell ref="E283:G283"/>
    <mergeCell ref="B276:D276"/>
    <mergeCell ref="E276:G276"/>
    <mergeCell ref="B281:D281"/>
    <mergeCell ref="E281:G281"/>
    <mergeCell ref="B278:D278"/>
    <mergeCell ref="E278:G278"/>
    <mergeCell ref="B279:D279"/>
    <mergeCell ref="E279:G279"/>
    <mergeCell ref="B280:D280"/>
    <mergeCell ref="E280:G280"/>
    <mergeCell ref="B274:D274"/>
    <mergeCell ref="E274:G274"/>
    <mergeCell ref="B275:D275"/>
    <mergeCell ref="E275:G275"/>
    <mergeCell ref="B271:D271"/>
    <mergeCell ref="E271:G271"/>
    <mergeCell ref="B272:D272"/>
    <mergeCell ref="E272:G272"/>
    <mergeCell ref="B269:D269"/>
    <mergeCell ref="E269:G269"/>
    <mergeCell ref="B270:D270"/>
    <mergeCell ref="E270:G270"/>
    <mergeCell ref="B267:D267"/>
    <mergeCell ref="E267:G267"/>
    <mergeCell ref="B268:D268"/>
    <mergeCell ref="E268:G268"/>
    <mergeCell ref="B264:D264"/>
    <mergeCell ref="E264:G264"/>
    <mergeCell ref="B266:D266"/>
    <mergeCell ref="E266:G266"/>
    <mergeCell ref="B265:D265"/>
    <mergeCell ref="E265:G265"/>
    <mergeCell ref="B277:D277"/>
    <mergeCell ref="E277:G277"/>
    <mergeCell ref="B258:D258"/>
    <mergeCell ref="E258:G258"/>
    <mergeCell ref="B259:D259"/>
    <mergeCell ref="E259:G259"/>
    <mergeCell ref="B260:D260"/>
    <mergeCell ref="E260:G260"/>
    <mergeCell ref="B261:D261"/>
    <mergeCell ref="E261:G261"/>
    <mergeCell ref="B256:D256"/>
    <mergeCell ref="E256:G256"/>
    <mergeCell ref="B273:D273"/>
    <mergeCell ref="E273:G273"/>
    <mergeCell ref="B257:D257"/>
    <mergeCell ref="E257:G257"/>
    <mergeCell ref="B262:D262"/>
    <mergeCell ref="E262:G262"/>
    <mergeCell ref="B263:D263"/>
    <mergeCell ref="E263:G263"/>
    <mergeCell ref="B254:D254"/>
    <mergeCell ref="E254:G254"/>
    <mergeCell ref="B255:D255"/>
    <mergeCell ref="E255:G255"/>
    <mergeCell ref="B252:D252"/>
    <mergeCell ref="E252:G252"/>
    <mergeCell ref="B253:D253"/>
    <mergeCell ref="E253:G253"/>
    <mergeCell ref="B249:D249"/>
    <mergeCell ref="E249:G249"/>
    <mergeCell ref="B251:D251"/>
    <mergeCell ref="E251:G251"/>
    <mergeCell ref="B246:D246"/>
    <mergeCell ref="E246:G246"/>
    <mergeCell ref="B247:D247"/>
    <mergeCell ref="E247:G247"/>
    <mergeCell ref="B244:D244"/>
    <mergeCell ref="E244:G244"/>
    <mergeCell ref="B245:D245"/>
    <mergeCell ref="E245:G245"/>
    <mergeCell ref="B242:D242"/>
    <mergeCell ref="E242:G242"/>
    <mergeCell ref="B243:D243"/>
    <mergeCell ref="E243:G243"/>
    <mergeCell ref="B240:D240"/>
    <mergeCell ref="E240:G240"/>
    <mergeCell ref="B241:D241"/>
    <mergeCell ref="E241:G241"/>
    <mergeCell ref="B238:D238"/>
    <mergeCell ref="E238:G238"/>
    <mergeCell ref="B239:D239"/>
    <mergeCell ref="E239:G239"/>
    <mergeCell ref="B236:D236"/>
    <mergeCell ref="E236:G236"/>
    <mergeCell ref="B237:D237"/>
    <mergeCell ref="E237:G237"/>
    <mergeCell ref="B234:D234"/>
    <mergeCell ref="E234:G234"/>
    <mergeCell ref="B235:D235"/>
    <mergeCell ref="E235:G235"/>
    <mergeCell ref="B232:D232"/>
    <mergeCell ref="E232:G232"/>
    <mergeCell ref="B233:D233"/>
    <mergeCell ref="E233:G233"/>
    <mergeCell ref="B230:D230"/>
    <mergeCell ref="E230:G230"/>
    <mergeCell ref="B231:D231"/>
    <mergeCell ref="E231:G231"/>
    <mergeCell ref="B228:D228"/>
    <mergeCell ref="E228:G228"/>
    <mergeCell ref="B229:D229"/>
    <mergeCell ref="E229:G229"/>
    <mergeCell ref="B226:D226"/>
    <mergeCell ref="E226:G226"/>
    <mergeCell ref="B227:D227"/>
    <mergeCell ref="E227:G227"/>
    <mergeCell ref="B224:D224"/>
    <mergeCell ref="E224:G224"/>
    <mergeCell ref="B225:D225"/>
    <mergeCell ref="E225:G225"/>
    <mergeCell ref="B222:D222"/>
    <mergeCell ref="E222:G222"/>
    <mergeCell ref="B223:D223"/>
    <mergeCell ref="E223:G223"/>
    <mergeCell ref="B220:D220"/>
    <mergeCell ref="E220:G220"/>
    <mergeCell ref="B221:D221"/>
    <mergeCell ref="E221:G221"/>
    <mergeCell ref="B215:D215"/>
    <mergeCell ref="E215:G215"/>
    <mergeCell ref="B216:D216"/>
    <mergeCell ref="E216:G216"/>
    <mergeCell ref="B211:D211"/>
    <mergeCell ref="E211:G211"/>
    <mergeCell ref="B212:D212"/>
    <mergeCell ref="E212:G212"/>
    <mergeCell ref="B213:D213"/>
    <mergeCell ref="E213:G213"/>
    <mergeCell ref="B214:D214"/>
    <mergeCell ref="E214:G214"/>
    <mergeCell ref="B209:D209"/>
    <mergeCell ref="E209:G209"/>
    <mergeCell ref="B210:D210"/>
    <mergeCell ref="E210:G210"/>
    <mergeCell ref="B207:D207"/>
    <mergeCell ref="E207:G207"/>
    <mergeCell ref="B208:D208"/>
    <mergeCell ref="E208:G208"/>
    <mergeCell ref="B204:D204"/>
    <mergeCell ref="E204:G204"/>
    <mergeCell ref="B206:D206"/>
    <mergeCell ref="E206:G206"/>
    <mergeCell ref="B202:D202"/>
    <mergeCell ref="E202:G202"/>
    <mergeCell ref="B203:D203"/>
    <mergeCell ref="E203:G203"/>
    <mergeCell ref="B200:D200"/>
    <mergeCell ref="E200:G200"/>
    <mergeCell ref="B201:D201"/>
    <mergeCell ref="E201:G201"/>
    <mergeCell ref="B198:D198"/>
    <mergeCell ref="E198:G198"/>
    <mergeCell ref="B199:D199"/>
    <mergeCell ref="E199:G199"/>
    <mergeCell ref="B196:D196"/>
    <mergeCell ref="E196:G196"/>
    <mergeCell ref="B197:D197"/>
    <mergeCell ref="E197:G197"/>
    <mergeCell ref="B194:D194"/>
    <mergeCell ref="E194:G194"/>
    <mergeCell ref="B195:D195"/>
    <mergeCell ref="E195:G195"/>
    <mergeCell ref="B192:D192"/>
    <mergeCell ref="E192:G192"/>
    <mergeCell ref="B193:D193"/>
    <mergeCell ref="E193:G193"/>
    <mergeCell ref="B190:D190"/>
    <mergeCell ref="E190:G190"/>
    <mergeCell ref="B191:D191"/>
    <mergeCell ref="E191:G191"/>
    <mergeCell ref="B188:D188"/>
    <mergeCell ref="E188:G188"/>
    <mergeCell ref="B189:D189"/>
    <mergeCell ref="E189:G189"/>
    <mergeCell ref="B217:D217"/>
    <mergeCell ref="E217:G217"/>
    <mergeCell ref="B250:D250"/>
    <mergeCell ref="E250:G250"/>
    <mergeCell ref="B248:D248"/>
    <mergeCell ref="E248:G248"/>
    <mergeCell ref="B218:D218"/>
    <mergeCell ref="E218:G218"/>
    <mergeCell ref="B219:D219"/>
    <mergeCell ref="E219:G219"/>
    <mergeCell ref="B184:D184"/>
    <mergeCell ref="E184:G184"/>
    <mergeCell ref="B205:D205"/>
    <mergeCell ref="E205:G205"/>
    <mergeCell ref="B185:D185"/>
    <mergeCell ref="E185:G185"/>
    <mergeCell ref="B186:D186"/>
    <mergeCell ref="E186:G186"/>
    <mergeCell ref="B187:D187"/>
    <mergeCell ref="E187:G187"/>
    <mergeCell ref="B182:D182"/>
    <mergeCell ref="E182:G182"/>
    <mergeCell ref="B183:D183"/>
    <mergeCell ref="E183:G183"/>
    <mergeCell ref="B178:D178"/>
    <mergeCell ref="E178:G178"/>
    <mergeCell ref="B173:D173"/>
    <mergeCell ref="E173:G173"/>
    <mergeCell ref="B174:D174"/>
    <mergeCell ref="E174:G174"/>
    <mergeCell ref="B176:D176"/>
    <mergeCell ref="E176:G176"/>
    <mergeCell ref="B177:D177"/>
    <mergeCell ref="E177:G177"/>
    <mergeCell ref="B170:D170"/>
    <mergeCell ref="E170:G170"/>
    <mergeCell ref="B167:D167"/>
    <mergeCell ref="E167:G167"/>
    <mergeCell ref="B168:D168"/>
    <mergeCell ref="E168:G168"/>
    <mergeCell ref="B162:D162"/>
    <mergeCell ref="E162:G162"/>
    <mergeCell ref="B155:D155"/>
    <mergeCell ref="E155:G155"/>
    <mergeCell ref="B160:D160"/>
    <mergeCell ref="E160:G160"/>
    <mergeCell ref="B158:D158"/>
    <mergeCell ref="E158:G158"/>
    <mergeCell ref="B159:D159"/>
    <mergeCell ref="E159:G159"/>
    <mergeCell ref="B141:D141"/>
    <mergeCell ref="E141:G141"/>
    <mergeCell ref="B156:D156"/>
    <mergeCell ref="E156:G156"/>
    <mergeCell ref="B144:D144"/>
    <mergeCell ref="E144:G144"/>
    <mergeCell ref="B154:D154"/>
    <mergeCell ref="E154:G154"/>
    <mergeCell ref="B146:D146"/>
    <mergeCell ref="E146:G146"/>
    <mergeCell ref="B139:D139"/>
    <mergeCell ref="E139:G139"/>
    <mergeCell ref="B140:D140"/>
    <mergeCell ref="E140:G140"/>
    <mergeCell ref="B137:D137"/>
    <mergeCell ref="E137:G137"/>
    <mergeCell ref="B138:D138"/>
    <mergeCell ref="E138:G138"/>
    <mergeCell ref="B135:D135"/>
    <mergeCell ref="E135:G135"/>
    <mergeCell ref="B136:D136"/>
    <mergeCell ref="E136:G136"/>
    <mergeCell ref="B131:D131"/>
    <mergeCell ref="E131:G131"/>
    <mergeCell ref="B142:D142"/>
    <mergeCell ref="E142:G142"/>
    <mergeCell ref="B132:D132"/>
    <mergeCell ref="E132:G132"/>
    <mergeCell ref="B133:D133"/>
    <mergeCell ref="E133:G133"/>
    <mergeCell ref="B134:D134"/>
    <mergeCell ref="E134:G134"/>
    <mergeCell ref="B129:D129"/>
    <mergeCell ref="E129:G129"/>
    <mergeCell ref="B130:D130"/>
    <mergeCell ref="E130:G130"/>
    <mergeCell ref="B127:D127"/>
    <mergeCell ref="E127:G127"/>
    <mergeCell ref="B128:D128"/>
    <mergeCell ref="E128:G128"/>
    <mergeCell ref="B124:D124"/>
    <mergeCell ref="E124:G124"/>
    <mergeCell ref="B125:D125"/>
    <mergeCell ref="E125:G125"/>
    <mergeCell ref="B122:D122"/>
    <mergeCell ref="E122:G122"/>
    <mergeCell ref="B123:D123"/>
    <mergeCell ref="E123:G123"/>
    <mergeCell ref="B120:D120"/>
    <mergeCell ref="E120:G120"/>
    <mergeCell ref="B121:D121"/>
    <mergeCell ref="E121:G121"/>
    <mergeCell ref="B118:D118"/>
    <mergeCell ref="E118:G118"/>
    <mergeCell ref="B119:D119"/>
    <mergeCell ref="E119:G119"/>
    <mergeCell ref="B116:D116"/>
    <mergeCell ref="E116:G116"/>
    <mergeCell ref="B117:D117"/>
    <mergeCell ref="E117:G117"/>
    <mergeCell ref="B114:D114"/>
    <mergeCell ref="E114:G114"/>
    <mergeCell ref="B115:D115"/>
    <mergeCell ref="E115:G115"/>
    <mergeCell ref="B112:D112"/>
    <mergeCell ref="E112:G112"/>
    <mergeCell ref="B113:D113"/>
    <mergeCell ref="E113:G113"/>
    <mergeCell ref="B110:D110"/>
    <mergeCell ref="E110:G110"/>
    <mergeCell ref="B111:D111"/>
    <mergeCell ref="E111:G111"/>
    <mergeCell ref="B108:D108"/>
    <mergeCell ref="E108:G108"/>
    <mergeCell ref="B109:D109"/>
    <mergeCell ref="E109:G109"/>
    <mergeCell ref="B106:D106"/>
    <mergeCell ref="E106:G106"/>
    <mergeCell ref="B107:D107"/>
    <mergeCell ref="E107:G107"/>
    <mergeCell ref="B104:D104"/>
    <mergeCell ref="E104:G104"/>
    <mergeCell ref="B105:D105"/>
    <mergeCell ref="E105:G105"/>
    <mergeCell ref="B102:D102"/>
    <mergeCell ref="E102:G102"/>
    <mergeCell ref="B103:D103"/>
    <mergeCell ref="E103:G103"/>
    <mergeCell ref="B100:D100"/>
    <mergeCell ref="E100:G100"/>
    <mergeCell ref="B101:D101"/>
    <mergeCell ref="E101:G101"/>
    <mergeCell ref="B98:D98"/>
    <mergeCell ref="E98:G98"/>
    <mergeCell ref="B99:D99"/>
    <mergeCell ref="E99:G99"/>
    <mergeCell ref="B96:D96"/>
    <mergeCell ref="E96:G96"/>
    <mergeCell ref="B97:D97"/>
    <mergeCell ref="E97:G97"/>
    <mergeCell ref="B93:D93"/>
    <mergeCell ref="E93:G93"/>
    <mergeCell ref="B95:D95"/>
    <mergeCell ref="E95:G95"/>
    <mergeCell ref="B94:D94"/>
    <mergeCell ref="E94:G94"/>
    <mergeCell ref="B91:D91"/>
    <mergeCell ref="E91:G91"/>
    <mergeCell ref="B92:D92"/>
    <mergeCell ref="E92:G92"/>
    <mergeCell ref="B89:D89"/>
    <mergeCell ref="E89:G89"/>
    <mergeCell ref="B90:D90"/>
    <mergeCell ref="E90:G90"/>
    <mergeCell ref="B126:D126"/>
    <mergeCell ref="E126:G126"/>
    <mergeCell ref="B85:D85"/>
    <mergeCell ref="E85:G85"/>
    <mergeCell ref="B86:D86"/>
    <mergeCell ref="E86:G86"/>
    <mergeCell ref="B87:D87"/>
    <mergeCell ref="E87:G87"/>
    <mergeCell ref="B88:D88"/>
    <mergeCell ref="E88:G88"/>
    <mergeCell ref="B83:D83"/>
    <mergeCell ref="E83:G83"/>
    <mergeCell ref="B84:D84"/>
    <mergeCell ref="E84:G84"/>
    <mergeCell ref="B81:D81"/>
    <mergeCell ref="E81:G81"/>
    <mergeCell ref="B82:D82"/>
    <mergeCell ref="E82:G82"/>
    <mergeCell ref="B79:D79"/>
    <mergeCell ref="E79:G79"/>
    <mergeCell ref="B80:D80"/>
    <mergeCell ref="E80:G80"/>
    <mergeCell ref="B77:D77"/>
    <mergeCell ref="E77:G77"/>
    <mergeCell ref="B78:D78"/>
    <mergeCell ref="E78:G78"/>
    <mergeCell ref="B73:D73"/>
    <mergeCell ref="E73:G73"/>
    <mergeCell ref="B143:D143"/>
    <mergeCell ref="E143:G143"/>
    <mergeCell ref="B74:D74"/>
    <mergeCell ref="E74:G74"/>
    <mergeCell ref="B75:D75"/>
    <mergeCell ref="E75:G75"/>
    <mergeCell ref="B76:D76"/>
    <mergeCell ref="E76:G76"/>
    <mergeCell ref="B71:D71"/>
    <mergeCell ref="E71:G71"/>
    <mergeCell ref="B72:D72"/>
    <mergeCell ref="E72:G72"/>
    <mergeCell ref="B69:D69"/>
    <mergeCell ref="E69:G69"/>
    <mergeCell ref="B70:D70"/>
    <mergeCell ref="E70:G70"/>
    <mergeCell ref="B67:D67"/>
    <mergeCell ref="E67:G67"/>
    <mergeCell ref="B68:D68"/>
    <mergeCell ref="E68:G68"/>
    <mergeCell ref="B65:D65"/>
    <mergeCell ref="E65:G65"/>
    <mergeCell ref="B66:D66"/>
    <mergeCell ref="E66:G66"/>
    <mergeCell ref="B63:D63"/>
    <mergeCell ref="E63:G63"/>
    <mergeCell ref="B64:D64"/>
    <mergeCell ref="E64:G64"/>
    <mergeCell ref="B61:D61"/>
    <mergeCell ref="E61:G61"/>
    <mergeCell ref="B62:D62"/>
    <mergeCell ref="E62:G62"/>
    <mergeCell ref="B59:D59"/>
    <mergeCell ref="E59:G59"/>
    <mergeCell ref="B60:D60"/>
    <mergeCell ref="E60:G60"/>
    <mergeCell ref="B57:D57"/>
    <mergeCell ref="E57:G57"/>
    <mergeCell ref="B58:D58"/>
    <mergeCell ref="E58:G58"/>
    <mergeCell ref="B55:D55"/>
    <mergeCell ref="E55:G55"/>
    <mergeCell ref="B56:D56"/>
    <mergeCell ref="E56:G56"/>
    <mergeCell ref="B53:D53"/>
    <mergeCell ref="E53:G53"/>
    <mergeCell ref="B54:D54"/>
    <mergeCell ref="E54:G54"/>
    <mergeCell ref="B42:D42"/>
    <mergeCell ref="E42:G42"/>
    <mergeCell ref="B47:D47"/>
    <mergeCell ref="B48:D48"/>
    <mergeCell ref="E47:G47"/>
    <mergeCell ref="E48:G48"/>
    <mergeCell ref="B45:D45"/>
    <mergeCell ref="E45:G45"/>
    <mergeCell ref="B46:D46"/>
    <mergeCell ref="E46:G46"/>
    <mergeCell ref="B40:D40"/>
    <mergeCell ref="E40:G40"/>
    <mergeCell ref="B41:D41"/>
    <mergeCell ref="E41:G41"/>
    <mergeCell ref="B38:D38"/>
    <mergeCell ref="E38:G38"/>
    <mergeCell ref="B39:D39"/>
    <mergeCell ref="E39:G39"/>
    <mergeCell ref="B36:D36"/>
    <mergeCell ref="E36:G36"/>
    <mergeCell ref="B37:D37"/>
    <mergeCell ref="E37:G37"/>
    <mergeCell ref="B34:D34"/>
    <mergeCell ref="E34:G34"/>
    <mergeCell ref="B35:D35"/>
    <mergeCell ref="E35:G35"/>
    <mergeCell ref="B32:D32"/>
    <mergeCell ref="E32:G32"/>
    <mergeCell ref="B33:D33"/>
    <mergeCell ref="E33:G33"/>
    <mergeCell ref="B30:D30"/>
    <mergeCell ref="E30:G30"/>
    <mergeCell ref="B31:D31"/>
    <mergeCell ref="E31:G31"/>
    <mergeCell ref="B28:D28"/>
    <mergeCell ref="E28:G28"/>
    <mergeCell ref="B29:D29"/>
    <mergeCell ref="E29:G29"/>
    <mergeCell ref="B26:D26"/>
    <mergeCell ref="E26:G26"/>
    <mergeCell ref="B27:D27"/>
    <mergeCell ref="E27:G27"/>
    <mergeCell ref="B24:D24"/>
    <mergeCell ref="E24:G24"/>
    <mergeCell ref="B25:D25"/>
    <mergeCell ref="E25:G25"/>
    <mergeCell ref="B22:D22"/>
    <mergeCell ref="E22:G22"/>
    <mergeCell ref="B23:D23"/>
    <mergeCell ref="E23:G23"/>
    <mergeCell ref="B20:D20"/>
    <mergeCell ref="E20:G20"/>
    <mergeCell ref="B21:D21"/>
    <mergeCell ref="E21:G21"/>
    <mergeCell ref="E14:G14"/>
    <mergeCell ref="B15:D15"/>
    <mergeCell ref="E15:G15"/>
    <mergeCell ref="B16:D16"/>
    <mergeCell ref="E16:G16"/>
    <mergeCell ref="B5:N11"/>
    <mergeCell ref="B12:D12"/>
    <mergeCell ref="E12:G13"/>
    <mergeCell ref="I12:I13"/>
    <mergeCell ref="J12:J13"/>
    <mergeCell ref="K12:K13"/>
    <mergeCell ref="L12:L13"/>
    <mergeCell ref="M12:M13"/>
    <mergeCell ref="B292:D292"/>
    <mergeCell ref="E292:G292"/>
    <mergeCell ref="B293:D293"/>
    <mergeCell ref="E293:G293"/>
    <mergeCell ref="B296:D296"/>
    <mergeCell ref="E296:G296"/>
    <mergeCell ref="B297:D297"/>
    <mergeCell ref="E297:G297"/>
    <mergeCell ref="B305:D305"/>
    <mergeCell ref="E305:G305"/>
    <mergeCell ref="B306:D306"/>
    <mergeCell ref="E306:G306"/>
    <mergeCell ref="B325:D325"/>
    <mergeCell ref="E325:G325"/>
    <mergeCell ref="B321:D321"/>
    <mergeCell ref="E321:G321"/>
    <mergeCell ref="B324:D324"/>
    <mergeCell ref="E324:G324"/>
    <mergeCell ref="B322:D322"/>
    <mergeCell ref="E322:G322"/>
    <mergeCell ref="B323:D323"/>
    <mergeCell ref="E323:G323"/>
  </mergeCells>
  <printOptions/>
  <pageMargins left="0.39375" right="0.39375" top="0.7875" bottom="0.9840277777777778" header="0.5118055555555556" footer="0.5118055555555556"/>
  <pageSetup fitToHeight="0" horizontalDpi="300" verticalDpi="300" orientation="landscape" paperSize="9" r:id="rId1"/>
  <headerFooter alignWithMargins="0">
    <oddHeader>&amp;RZałącznik nr 3 do sprawozdania z wykonania budżetu Gminy  za  rok 2008  (w złotych)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Wykonanie wydatków</dc:title>
  <dc:subject/>
  <dc:creator>Marzena Wróbel</dc:creator>
  <cp:keywords/>
  <dc:description/>
  <cp:lastModifiedBy>USER</cp:lastModifiedBy>
  <cp:lastPrinted>2009-03-30T08:04:47Z</cp:lastPrinted>
  <dcterms:created xsi:type="dcterms:W3CDTF">2007-08-28T00:13:44Z</dcterms:created>
  <dcterms:modified xsi:type="dcterms:W3CDTF">2009-03-30T08:05:08Z</dcterms:modified>
  <cp:category/>
  <cp:version/>
  <cp:contentType/>
  <cp:contentStatus/>
  <cp:revision>1</cp:revision>
</cp:coreProperties>
</file>