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<sst xmlns="http://schemas.openxmlformats.org/spreadsheetml/2006/main" count="430" uniqueCount="214">
  <si>
    <t>Klasyfikacja budżetowa</t>
  </si>
  <si>
    <t>Wyszczególnienie</t>
  </si>
  <si>
    <t>% 7:6</t>
  </si>
  <si>
    <t>Udział %     w doch. ogółem</t>
  </si>
  <si>
    <t>Dz.</t>
  </si>
  <si>
    <t>Rozdz.</t>
  </si>
  <si>
    <t>§</t>
  </si>
  <si>
    <t>010</t>
  </si>
  <si>
    <t>ROLNICTWO I  ŁOWIECTWO</t>
  </si>
  <si>
    <t>01095</t>
  </si>
  <si>
    <t>Pozostała działalność</t>
  </si>
  <si>
    <t>-</t>
  </si>
  <si>
    <t>2010</t>
  </si>
  <si>
    <t>0870</t>
  </si>
  <si>
    <t>Wpływy ze sprzedaży składników majątkowych</t>
  </si>
  <si>
    <t>020</t>
  </si>
  <si>
    <t>LEŚNICTWO</t>
  </si>
  <si>
    <t>02001</t>
  </si>
  <si>
    <t>Gospodarka leśna</t>
  </si>
  <si>
    <t>600</t>
  </si>
  <si>
    <t>TRANSPORT I ŁĄCZNOŚĆ</t>
  </si>
  <si>
    <t>60016</t>
  </si>
  <si>
    <t>Drogi publiczne gminne</t>
  </si>
  <si>
    <t>0920</t>
  </si>
  <si>
    <t>Pozostałe odsetki</t>
  </si>
  <si>
    <t>630</t>
  </si>
  <si>
    <t>TURYSTYKA</t>
  </si>
  <si>
    <t>63003</t>
  </si>
  <si>
    <t>Zadania w zakresie upowszechniania turystyki</t>
  </si>
  <si>
    <t>0970</t>
  </si>
  <si>
    <t>Wpływy z różnych dochodów</t>
  </si>
  <si>
    <t>700</t>
  </si>
  <si>
    <t>GOSPODARKA MIESZKANIOWA</t>
  </si>
  <si>
    <t>70005</t>
  </si>
  <si>
    <t xml:space="preserve">Gospodarka gruntami i nieruchomościami </t>
  </si>
  <si>
    <t>0470</t>
  </si>
  <si>
    <t>Wpływyw z opłat za zarząd, użytkowanie i użutkowanie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</si>
  <si>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</si>
  <si>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</si>
  <si>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</si>
  <si>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</si>
  <si>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</si>
  <si>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Wpływy z tytułu odpłatnego nabycia  prawa własności oraz prawa  użytkowania wieczystego nieruchomości</t>
  </si>
  <si>
    <t>0910</t>
  </si>
  <si>
    <t>Odsetki od nieterminowych wpłat z tytułu podatków i opłat</t>
  </si>
  <si>
    <t>70095</t>
  </si>
  <si>
    <t>710</t>
  </si>
  <si>
    <t>DZIAŁALNOŚĆ USŁUGOWA</t>
  </si>
  <si>
    <t>71035</t>
  </si>
  <si>
    <t>0830</t>
  </si>
  <si>
    <t>Wpływy z usług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</si>
  <si>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</si>
  <si>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</si>
  <si>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</si>
  <si>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</si>
  <si>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</si>
  <si>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</si>
  <si>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</si>
  <si>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 miast na prawach powiatu)</t>
  </si>
  <si>
    <t>0570</t>
  </si>
  <si>
    <t>Grzywny, mandaty i inne kary pieniężne od osób fizycznych</t>
  </si>
  <si>
    <t>751</t>
  </si>
  <si>
    <t>URZĘDY NACZELNYCH ORGANÓW WŁADZY PAŃSTWOWEJ, KONTROLI I OCHRONY PRAWA ORAZ SĄDOWNICTWA</t>
  </si>
  <si>
    <t>75101</t>
  </si>
  <si>
    <t>Urzędy nalczelnych organów władzy państwowej, kontroli i ochrony prawa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</si>
  <si>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</si>
  <si>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</si>
  <si>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</si>
  <si>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</si>
  <si>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</si>
  <si>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</si>
  <si>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</si>
  <si>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 z podatku dochodowego od osób fizycznych</t>
  </si>
  <si>
    <t>0350</t>
  </si>
  <si>
    <t>Podatek od działalności gospodarczej osób fizycznych, opłacany w formie karty podatkowej</t>
  </si>
  <si>
    <t>75615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</si>
  <si>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</si>
  <si>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</si>
  <si>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</si>
  <si>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</si>
  <si>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</si>
  <si>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</si>
  <si>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</si>
  <si>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0500</t>
  </si>
  <si>
    <t>Podatek od czynności cywilnoprawnych</t>
  </si>
  <si>
    <t>75616</t>
  </si>
  <si>
    <t>Wpływy  z podatku rolnego, podatku leśnego, podatku od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</si>
  <si>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</si>
  <si>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</si>
  <si>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</si>
  <si>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</si>
  <si>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0370</t>
  </si>
  <si>
    <t>0płata od posiadania psów</t>
  </si>
  <si>
    <t>0390</t>
  </si>
  <si>
    <t>Wpływy z opłaty uzdrowiskowej, pobieranej w gminach posiadających status gminy uzdrowiskowej</t>
  </si>
  <si>
    <t>0430</t>
  </si>
  <si>
    <t>Wpływy z opłaty targowej</t>
  </si>
  <si>
    <t>0560</t>
  </si>
  <si>
    <t>75618</t>
  </si>
  <si>
    <t>Wpływy  z innych opłat stanowiących dochody jednostek samorządu terytorialnego na podstawie ustaw</t>
  </si>
  <si>
    <t>0410</t>
  </si>
  <si>
    <t>Wpływy z opłaty skarbowej</t>
  </si>
  <si>
    <t>0480</t>
  </si>
  <si>
    <t>0490</t>
  </si>
  <si>
    <t>Wpływyw z innych lokalnych opłat pobieranych przez jednostki samorządu terytorialnego na podstawie odrębnych ustaw</t>
  </si>
  <si>
    <t>75621</t>
  </si>
  <si>
    <t xml:space="preserve">Udziały gmin w podatkach stanowiących dochód budżetu państwa </t>
  </si>
  <si>
    <t>0010</t>
  </si>
  <si>
    <t>Podatek dochodowy od osób fizycznych</t>
  </si>
  <si>
    <t>0020</t>
  </si>
  <si>
    <t>Podatek dochodowy od osób prawnych</t>
  </si>
  <si>
    <t>75647</t>
  </si>
  <si>
    <t xml:space="preserve">Pobór podatków, opłat i nieopodatkowanych należności budżetowych 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</si>
  <si>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</si>
  <si>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</si>
  <si>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</si>
  <si>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</si>
  <si>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</si>
  <si>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</si>
  <si>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</si>
  <si>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</si>
  <si>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roliczenia finansowe</t>
  </si>
  <si>
    <t>2030</t>
  </si>
  <si>
    <t xml:space="preserve">Dotacje celowe otrzymane z budżetu państwa na realizację własnych zadań bieżących gmin (związków gmin) </t>
  </si>
  <si>
    <t>801</t>
  </si>
  <si>
    <t>OŚWIATA I WYCHOWANIE</t>
  </si>
  <si>
    <t>80101</t>
  </si>
  <si>
    <t>Szkoły podstawowe</t>
  </si>
  <si>
    <t>0690</t>
  </si>
  <si>
    <t>Wpływy z różnych opłat</t>
  </si>
  <si>
    <t xml:space="preserve">Dotacje celowe przekazane z budżetu państwa na realizację własnych zadań bieżących gmin (związków gmin) </t>
  </si>
  <si>
    <t>6330</t>
  </si>
  <si>
    <t>80110</t>
  </si>
  <si>
    <t>Gimnazja</t>
  </si>
  <si>
    <t>852</t>
  </si>
  <si>
    <t>POMOC SPOŁECZNA</t>
  </si>
  <si>
    <t>85212</t>
  </si>
  <si>
    <t>Świadczenia rodzinne, zaliczka alimentacyjna oraz składki na ubezpieczenie emerytalne i rentowe z ubezpieczenia społecznego</t>
  </si>
  <si>
    <t>Dochody jednostek samorządu terytorialnego związane                    z realizacją zadań z zakresu administracji rządowej oraz innych zadań zleconych ustawami</t>
  </si>
  <si>
    <t>85213</t>
  </si>
  <si>
    <t>Składki na ubezpieczenie zdrowotne opłacane za osoby pobierające niektóre świadczenia z pomocy społecznej, niektóre świadczenia rodzinne oraz za osoby uczestniczące w zajęciach      w centrum integracji społecznej</t>
  </si>
  <si>
    <t>85214</t>
  </si>
  <si>
    <t>Zasiłki i pomoc w naturze oraz składki na ubezpieczenie emerytalne i rentowe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</si>
  <si>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</si>
  <si>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</si>
  <si>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</si>
  <si>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</si>
  <si>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</si>
  <si>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</si>
  <si>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</si>
  <si>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6208</t>
  </si>
  <si>
    <t>0460</t>
  </si>
  <si>
    <t>Wpływy z opłaty eksploatacyjnej</t>
  </si>
  <si>
    <t xml:space="preserve">DOCHODY MAJĄTKOWE </t>
  </si>
  <si>
    <t>75075</t>
  </si>
  <si>
    <t>Promocja jednostek samorządu terytorialnego</t>
  </si>
  <si>
    <t>75107</t>
  </si>
  <si>
    <t>Wybory Prezydenta Rzeczypospolitej Polskiej</t>
  </si>
  <si>
    <t>0980</t>
  </si>
  <si>
    <t>Zaległości z tytułu podatków i opłat zniesionych</t>
  </si>
  <si>
    <t>Wpływy z tytułu zwrotów wypłaconych świadczeń z funduszu alimentacyjn ego</t>
  </si>
  <si>
    <t>85216</t>
  </si>
  <si>
    <t>Zasiłki stałe</t>
  </si>
  <si>
    <t>2007</t>
  </si>
  <si>
    <t>2009</t>
  </si>
  <si>
    <t>90001</t>
  </si>
  <si>
    <t>Gospodarka ściekowa i ochrona wód</t>
  </si>
  <si>
    <t>90019</t>
  </si>
  <si>
    <t>Wpływy i wydatki związane z gromadzeniem środków z opłat i kar za korzystanie ze środowiska</t>
  </si>
  <si>
    <t>90078</t>
  </si>
  <si>
    <t>Usuwanie skutków klęsk żywiołowych</t>
  </si>
  <si>
    <t>90095</t>
  </si>
  <si>
    <t>RÓŻNE ROZLICZENIA</t>
  </si>
  <si>
    <t>2870</t>
  </si>
  <si>
    <t>Dotacja z budżetu państwa dla gmin uzdrowiskowych</t>
  </si>
  <si>
    <t>854</t>
  </si>
  <si>
    <t>EDUKACYJNA OPIEKA WYCHOWAWCZA</t>
  </si>
  <si>
    <t>Pomoc materialna dla uczniów</t>
  </si>
  <si>
    <t>85415</t>
  </si>
  <si>
    <t>RAZEM DOCHODY</t>
  </si>
  <si>
    <t xml:space="preserve">DOCHODY BIEŻĄCE </t>
  </si>
  <si>
    <t>Sporządziła:M.Wróbel</t>
  </si>
  <si>
    <t>Plan po zmianach na 2011 rok</t>
  </si>
  <si>
    <t>01008</t>
  </si>
  <si>
    <t>Melioracje wodne</t>
  </si>
  <si>
    <t>6207</t>
  </si>
  <si>
    <t>60078</t>
  </si>
  <si>
    <t>921</t>
  </si>
  <si>
    <t>92109</t>
  </si>
  <si>
    <t>KULTURA I OCHRONA DZIEDZICTWA NARODOWEGO</t>
  </si>
  <si>
    <t>Domy i ośrodki kultury, świetlice i kluby</t>
  </si>
  <si>
    <t>75056</t>
  </si>
  <si>
    <t>Dotacje celowe w ramach programów finansowanych z udziałem środków europejskich oraz środków, o których mowa w art.5 ust.1 pkt.3 oraz ust.3 pkt.5 i 6 ustawy, lub płatności z udziałem środków europejskich</t>
  </si>
  <si>
    <t>85215</t>
  </si>
  <si>
    <t>Dodatki mieszkaniowe</t>
  </si>
  <si>
    <t>752</t>
  </si>
  <si>
    <t>OBRONA NARODOWA</t>
  </si>
  <si>
    <t>75212</t>
  </si>
  <si>
    <t>Pozostałe wydatki obronne</t>
  </si>
  <si>
    <t>Spis powszechny i inne</t>
  </si>
  <si>
    <t>Wykonanie w roku 2010</t>
  </si>
  <si>
    <t>Wykonanie za rok 2011</t>
  </si>
  <si>
    <r>
      <t xml:space="preserve">   </t>
    </r>
    <r>
      <rPr>
        <b/>
        <sz val="22"/>
        <rFont val="Times New Roman"/>
        <family val="2"/>
      </rPr>
      <t xml:space="preserve">Wykonanie planu dochodów  Gminy Jedlina-Zdrój za 2011 rok  </t>
    </r>
    <r>
      <rPr>
        <b/>
        <sz val="18"/>
        <rFont val="Times New Roman"/>
        <family val="2"/>
      </rPr>
      <t xml:space="preserve"> </t>
    </r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</si>
  <si>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</si>
  <si>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</si>
  <si>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Dotacje celowe w ramach programów finansowanych z udziałem środków europejskich oraz środków, o których mowa w art. 5 ust. 1 pkt 3 oraz ust. 3 pkt 5 i 6 ustawy, lub płatności w ramach budżetu środków europejskich</t>
  </si>
  <si>
    <t>75109</t>
  </si>
  <si>
    <t>Wybory do rad gmin, rad powiatów i sejmików województw, wybory wójtów, burmistrzów i prezydentów miast oraz referenda gminne, powiatowe i wojewódzkie</t>
  </si>
  <si>
    <t>75108</t>
  </si>
  <si>
    <t>80195</t>
  </si>
  <si>
    <t>Dotacje celowe otrzymane z budżetu państwa na realizację inwestycji i zakupów inwestycyjnych własnych gmin (związków gmin)</t>
  </si>
  <si>
    <t>Dotacje celowe otrzymane z budżetu państwa na realizację zadań bieżących z zakresu administracji rządowej oraz innych zadań zleconych gminie (związkom gmin) ustawami</t>
  </si>
  <si>
    <t>Wybory do Sejmu i Senatu</t>
  </si>
  <si>
    <t>Wpływy z opłat za zezwolenia na sprzedaż napojów alkoholowych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</si>
</sst>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"/>
    <numFmt numFmtId="166" formatCode="_-* #,##0.00&quot; zł&quot;_-;\-* #,##0.00&quot; zł&quot;_-;_-* \-??&quot; zł&quot;_-;_-@_-"/>
  </numFmts>
  <fonts count="43">
    <font>
      <sz val="10"/>
      <name val="Arial"/>
      <family val="2"/>
    </font>
    <font>
      <b/>
      <sz val="18"/>
      <name val="Tahoma"/>
      <family val="2"/>
    </font>
    <font>
      <b/>
      <sz val="22"/>
      <name val="Times New Roman"/>
      <family val="2"/>
    </font>
    <font>
      <b/>
      <sz val="18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0" fontId="6" fillId="0" borderId="10" xfId="0" applyNumberFormat="1" applyFont="1" applyBorder="1" applyAlignment="1">
      <alignment horizontal="center" vertical="center"/>
    </xf>
    <xf numFmtId="10" fontId="6" fillId="0" borderId="11" xfId="52" applyNumberFormat="1" applyFont="1" applyFill="1" applyBorder="1" applyAlignment="1" applyProtection="1">
      <alignment horizontal="center" vertical="center"/>
      <protection/>
    </xf>
    <xf numFmtId="10" fontId="6" fillId="0" borderId="10" xfId="52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0" fontId="4" fillId="0" borderId="11" xfId="52" applyNumberFormat="1" applyFont="1" applyFill="1" applyBorder="1" applyAlignment="1" applyProtection="1">
      <alignment horizontal="center" vertical="center"/>
      <protection/>
    </xf>
    <xf numFmtId="10" fontId="4" fillId="0" borderId="10" xfId="52" applyNumberFormat="1" applyFont="1" applyFill="1" applyBorder="1" applyAlignment="1" applyProtection="1">
      <alignment horizontal="center" vertical="center"/>
      <protection/>
    </xf>
    <xf numFmtId="10" fontId="4" fillId="33" borderId="11" xfId="52" applyNumberFormat="1" applyFont="1" applyFill="1" applyBorder="1" applyAlignment="1" applyProtection="1">
      <alignment horizontal="center" vertical="center"/>
      <protection/>
    </xf>
    <xf numFmtId="165" fontId="4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/>
    </xf>
    <xf numFmtId="0" fontId="4" fillId="34" borderId="10" xfId="0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center" vertical="center"/>
    </xf>
    <xf numFmtId="10" fontId="4" fillId="19" borderId="10" xfId="52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/>
    </xf>
    <xf numFmtId="10" fontId="4" fillId="0" borderId="13" xfId="52" applyNumberFormat="1" applyFont="1" applyFill="1" applyBorder="1" applyAlignment="1" applyProtection="1">
      <alignment horizontal="center" vertical="center"/>
      <protection/>
    </xf>
    <xf numFmtId="0" fontId="4" fillId="19" borderId="13" xfId="0" applyFont="1" applyFill="1" applyBorder="1" applyAlignment="1">
      <alignment/>
    </xf>
    <xf numFmtId="4" fontId="4" fillId="19" borderId="13" xfId="0" applyNumberFormat="1" applyFont="1" applyFill="1" applyBorder="1" applyAlignment="1">
      <alignment horizontal="center" vertical="center"/>
    </xf>
    <xf numFmtId="10" fontId="4" fillId="0" borderId="14" xfId="52" applyNumberFormat="1" applyFont="1" applyFill="1" applyBorder="1" applyAlignment="1" applyProtection="1">
      <alignment horizontal="center" vertical="center"/>
      <protection/>
    </xf>
    <xf numFmtId="10" fontId="4" fillId="0" borderId="15" xfId="52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/>
    </xf>
    <xf numFmtId="0" fontId="4" fillId="19" borderId="10" xfId="0" applyFont="1" applyFill="1" applyBorder="1" applyAlignment="1">
      <alignment/>
    </xf>
    <xf numFmtId="4" fontId="4" fillId="19" borderId="10" xfId="0" applyNumberFormat="1" applyFont="1" applyFill="1" applyBorder="1" applyAlignment="1">
      <alignment horizontal="center" vertical="center"/>
    </xf>
    <xf numFmtId="10" fontId="4" fillId="19" borderId="11" xfId="52" applyNumberFormat="1" applyFont="1" applyFill="1" applyBorder="1" applyAlignment="1" applyProtection="1">
      <alignment horizontal="center" vertical="center"/>
      <protection/>
    </xf>
    <xf numFmtId="4" fontId="4" fillId="35" borderId="10" xfId="0" applyNumberFormat="1" applyFont="1" applyFill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0" fontId="5" fillId="0" borderId="12" xfId="52" applyNumberFormat="1" applyFont="1" applyFill="1" applyBorder="1" applyAlignment="1" applyProtection="1">
      <alignment horizontal="center" vertical="center"/>
      <protection/>
    </xf>
    <xf numFmtId="49" fontId="5" fillId="0" borderId="12" xfId="52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top"/>
    </xf>
    <xf numFmtId="10" fontId="5" fillId="0" borderId="11" xfId="0" applyNumberFormat="1" applyFont="1" applyBorder="1" applyAlignment="1">
      <alignment horizontal="center" vertical="top"/>
    </xf>
    <xf numFmtId="10" fontId="4" fillId="0" borderId="11" xfId="0" applyNumberFormat="1" applyFont="1" applyBorder="1" applyAlignment="1">
      <alignment horizontal="center" vertical="top"/>
    </xf>
    <xf numFmtId="10" fontId="4" fillId="19" borderId="11" xfId="0" applyNumberFormat="1" applyFont="1" applyFill="1" applyBorder="1" applyAlignment="1">
      <alignment horizontal="center" vertical="top"/>
    </xf>
    <xf numFmtId="10" fontId="4" fillId="19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top"/>
    </xf>
    <xf numFmtId="10" fontId="4" fillId="0" borderId="11" xfId="0" applyNumberFormat="1" applyFont="1" applyBorder="1" applyAlignment="1">
      <alignment horizontal="center" vertical="center"/>
    </xf>
    <xf numFmtId="49" fontId="4" fillId="19" borderId="11" xfId="0" applyNumberFormat="1" applyFont="1" applyFill="1" applyBorder="1" applyAlignment="1">
      <alignment horizontal="center" vertical="top"/>
    </xf>
    <xf numFmtId="49" fontId="6" fillId="33" borderId="11" xfId="52" applyNumberFormat="1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>
      <alignment horizontal="center" vertical="center"/>
    </xf>
    <xf numFmtId="164" fontId="4" fillId="0" borderId="14" xfId="52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top"/>
    </xf>
    <xf numFmtId="0" fontId="0" fillId="36" borderId="0" xfId="0" applyFont="1" applyFill="1" applyAlignment="1">
      <alignment/>
    </xf>
    <xf numFmtId="10" fontId="4" fillId="36" borderId="11" xfId="0" applyNumberFormat="1" applyFont="1" applyFill="1" applyBorder="1" applyAlignment="1">
      <alignment horizontal="center" vertical="top"/>
    </xf>
    <xf numFmtId="4" fontId="4" fillId="33" borderId="11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top"/>
    </xf>
    <xf numFmtId="10" fontId="5" fillId="0" borderId="16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center"/>
    </xf>
    <xf numFmtId="164" fontId="4" fillId="0" borderId="11" xfId="52" applyNumberFormat="1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0" fontId="4" fillId="36" borderId="17" xfId="52" applyNumberFormat="1" applyFont="1" applyFill="1" applyBorder="1" applyAlignment="1" applyProtection="1">
      <alignment horizontal="center" vertical="center"/>
      <protection/>
    </xf>
    <xf numFmtId="10" fontId="4" fillId="0" borderId="17" xfId="0" applyNumberFormat="1" applyFont="1" applyBorder="1" applyAlignment="1">
      <alignment horizontal="center" vertical="top"/>
    </xf>
    <xf numFmtId="10" fontId="4" fillId="0" borderId="14" xfId="0" applyNumberFormat="1" applyFont="1" applyBorder="1" applyAlignment="1">
      <alignment horizontal="center" vertical="top"/>
    </xf>
    <xf numFmtId="4" fontId="4" fillId="36" borderId="15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top"/>
    </xf>
    <xf numFmtId="10" fontId="4" fillId="0" borderId="20" xfId="52" applyNumberFormat="1" applyFont="1" applyFill="1" applyBorder="1" applyAlignment="1" applyProtection="1">
      <alignment horizontal="center" vertical="center"/>
      <protection/>
    </xf>
    <xf numFmtId="10" fontId="4" fillId="0" borderId="19" xfId="52" applyNumberFormat="1" applyFont="1" applyFill="1" applyBorder="1" applyAlignment="1" applyProtection="1">
      <alignment horizontal="center" vertical="center"/>
      <protection/>
    </xf>
    <xf numFmtId="10" fontId="4" fillId="0" borderId="21" xfId="52" applyNumberFormat="1" applyFont="1" applyFill="1" applyBorder="1" applyAlignment="1" applyProtection="1">
      <alignment horizontal="center" vertical="center"/>
      <protection/>
    </xf>
    <xf numFmtId="10" fontId="4" fillId="0" borderId="22" xfId="52" applyNumberFormat="1" applyFont="1" applyFill="1" applyBorder="1" applyAlignment="1" applyProtection="1">
      <alignment horizontal="center" vertical="center"/>
      <protection/>
    </xf>
    <xf numFmtId="10" fontId="4" fillId="0" borderId="17" xfId="52" applyNumberFormat="1" applyFont="1" applyFill="1" applyBorder="1" applyAlignment="1" applyProtection="1">
      <alignment horizontal="center" vertical="center"/>
      <protection/>
    </xf>
    <xf numFmtId="10" fontId="4" fillId="0" borderId="13" xfId="0" applyNumberFormat="1" applyFont="1" applyBorder="1" applyAlignment="1">
      <alignment horizontal="center" vertical="center"/>
    </xf>
    <xf numFmtId="10" fontId="4" fillId="0" borderId="18" xfId="52" applyNumberFormat="1" applyFont="1" applyFill="1" applyBorder="1" applyAlignment="1" applyProtection="1">
      <alignment horizontal="center" vertical="center"/>
      <protection/>
    </xf>
    <xf numFmtId="10" fontId="4" fillId="35" borderId="17" xfId="52" applyNumberFormat="1" applyFont="1" applyFill="1" applyBorder="1" applyAlignment="1" applyProtection="1">
      <alignment horizontal="center" vertical="center"/>
      <protection/>
    </xf>
    <xf numFmtId="10" fontId="4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10" fontId="4" fillId="19" borderId="23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justify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0" borderId="24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/>
    </xf>
    <xf numFmtId="49" fontId="4" fillId="0" borderId="18" xfId="0" applyNumberFormat="1" applyFont="1" applyBorder="1" applyAlignment="1">
      <alignment horizontal="right" vertical="top"/>
    </xf>
    <xf numFmtId="49" fontId="4" fillId="0" borderId="24" xfId="0" applyNumberFormat="1" applyFont="1" applyBorder="1" applyAlignment="1">
      <alignment horizontal="right" vertical="top"/>
    </xf>
    <xf numFmtId="49" fontId="4" fillId="0" borderId="2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justify"/>
    </xf>
    <xf numFmtId="0" fontId="4" fillId="0" borderId="18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5" fillId="0" borderId="18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20" xfId="0" applyFont="1" applyBorder="1" applyAlignment="1">
      <alignment horizontal="justify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justify" vertical="center"/>
    </xf>
    <xf numFmtId="49" fontId="5" fillId="34" borderId="18" xfId="0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5" fillId="34" borderId="18" xfId="0" applyFont="1" applyFill="1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205"/>
  <sheetViews>
    <sheetView tabSelected="1" view="pageLayout" workbookViewId="0" topLeftCell="C170">
      <selection activeCell="E181" sqref="E181:G181"/>
    </sheetView>
  </sheetViews>
  <sheetFormatPr defaultColWidth="9.0039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6.5742187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6.140625" style="1" customWidth="1"/>
    <col min="10" max="10" width="15.28125" style="1" customWidth="1"/>
    <col min="11" max="11" width="15.00390625" style="1" customWidth="1"/>
    <col min="12" max="12" width="9.28125" style="1" customWidth="1"/>
    <col min="13" max="13" width="9.7109375" style="1" customWidth="1"/>
    <col min="14" max="14" width="0" style="1" hidden="1" customWidth="1"/>
    <col min="15" max="15" width="11.7109375" style="1" bestFit="1" customWidth="1"/>
    <col min="16" max="16384" width="9.00390625" style="1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119" t="s">
        <v>202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2:14" ht="12.75" customHeight="1" hidden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2:14" ht="12.75" customHeight="1" hidden="1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2:14" ht="12.7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2:14" ht="12.75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2:14" ht="12.75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2:14" ht="12.75"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2:14" ht="46.5" customHeight="1">
      <c r="B12" s="120" t="s">
        <v>0</v>
      </c>
      <c r="C12" s="120"/>
      <c r="D12" s="120"/>
      <c r="E12" s="120" t="s">
        <v>1</v>
      </c>
      <c r="F12" s="120"/>
      <c r="G12" s="120"/>
      <c r="H12" s="3"/>
      <c r="I12" s="121" t="s">
        <v>200</v>
      </c>
      <c r="J12" s="123" t="s">
        <v>182</v>
      </c>
      <c r="K12" s="123" t="s">
        <v>201</v>
      </c>
      <c r="L12" s="125" t="s">
        <v>2</v>
      </c>
      <c r="M12" s="126" t="s">
        <v>3</v>
      </c>
      <c r="N12" s="4"/>
    </row>
    <row r="13" spans="2:14" ht="12.75">
      <c r="B13" s="2" t="s">
        <v>4</v>
      </c>
      <c r="C13" s="2" t="s">
        <v>5</v>
      </c>
      <c r="D13" s="5" t="s">
        <v>6</v>
      </c>
      <c r="E13" s="120"/>
      <c r="F13" s="120"/>
      <c r="G13" s="120"/>
      <c r="H13" s="3"/>
      <c r="I13" s="122"/>
      <c r="J13" s="124"/>
      <c r="K13" s="124"/>
      <c r="L13" s="125"/>
      <c r="M13" s="125"/>
      <c r="N13" s="6"/>
    </row>
    <row r="14" spans="2:13" ht="12.75">
      <c r="B14" s="4">
        <v>1</v>
      </c>
      <c r="C14" s="4">
        <v>2</v>
      </c>
      <c r="D14" s="4">
        <v>3</v>
      </c>
      <c r="E14" s="118">
        <v>4</v>
      </c>
      <c r="F14" s="118"/>
      <c r="G14" s="118"/>
      <c r="H14" s="4"/>
      <c r="I14" s="4">
        <v>5</v>
      </c>
      <c r="J14" s="4">
        <v>6</v>
      </c>
      <c r="K14" s="4">
        <v>7</v>
      </c>
      <c r="L14" s="7">
        <v>8</v>
      </c>
      <c r="M14" s="7">
        <v>9</v>
      </c>
    </row>
    <row r="15" spans="2:13" ht="27.75" customHeight="1">
      <c r="B15" s="100"/>
      <c r="C15" s="101"/>
      <c r="D15" s="102"/>
      <c r="E15" s="103" t="s">
        <v>153</v>
      </c>
      <c r="F15" s="104"/>
      <c r="G15" s="105"/>
      <c r="H15" s="4"/>
      <c r="I15" s="42">
        <f>SUM(I16,I21,I24,I32,I36,I40,I43,I46,I51)</f>
        <v>3135985.77</v>
      </c>
      <c r="J15" s="42">
        <f>SUM(J16,J21,J24,J32,J36,J40,J43,J46,J51)</f>
        <v>5012736</v>
      </c>
      <c r="K15" s="42">
        <f>SUM(K16,K21,K24,K32,K36,K40,K43,K46,K51)</f>
        <v>3594316.3</v>
      </c>
      <c r="L15" s="43">
        <f aca="true" t="shared" si="0" ref="L15:L33">K15/J15</f>
        <v>0.7170368238024105</v>
      </c>
      <c r="M15" s="43">
        <f>K15/K200</f>
        <v>0.22719924383013598</v>
      </c>
    </row>
    <row r="16" spans="2:13" ht="15" customHeight="1">
      <c r="B16" s="83" t="s">
        <v>7</v>
      </c>
      <c r="C16" s="83"/>
      <c r="D16" s="83"/>
      <c r="E16" s="106" t="s">
        <v>8</v>
      </c>
      <c r="F16" s="106"/>
      <c r="G16" s="106"/>
      <c r="H16" s="8"/>
      <c r="I16" s="9">
        <f>SUM(I19,I17)</f>
        <v>0</v>
      </c>
      <c r="J16" s="9">
        <f>SUM(J19,J17)</f>
        <v>42000</v>
      </c>
      <c r="K16" s="9">
        <f>SUM(K19,K17)</f>
        <v>35779.06</v>
      </c>
      <c r="L16" s="45">
        <f t="shared" si="0"/>
        <v>0.8518823809523809</v>
      </c>
      <c r="M16" s="45">
        <f>K16/K200</f>
        <v>0.002261619373051021</v>
      </c>
    </row>
    <row r="17" spans="2:13" ht="15" customHeight="1">
      <c r="B17" s="93" t="s">
        <v>183</v>
      </c>
      <c r="C17" s="93"/>
      <c r="D17" s="93"/>
      <c r="E17" s="98" t="s">
        <v>184</v>
      </c>
      <c r="F17" s="98"/>
      <c r="G17" s="98"/>
      <c r="H17" s="4"/>
      <c r="I17" s="11">
        <f>SUM(I18)</f>
        <v>0</v>
      </c>
      <c r="J17" s="11">
        <f>SUM(J18)</f>
        <v>40000</v>
      </c>
      <c r="K17" s="11">
        <f>SUM(K18)</f>
        <v>35779.06</v>
      </c>
      <c r="L17" s="44">
        <f>K17/J17</f>
        <v>0.8944764999999999</v>
      </c>
      <c r="M17" s="44">
        <f>K17/K198</f>
        <v>319.4558928571428</v>
      </c>
    </row>
    <row r="18" spans="2:15" ht="42.75" customHeight="1">
      <c r="B18" s="85" t="s">
        <v>131</v>
      </c>
      <c r="C18" s="85"/>
      <c r="D18" s="85"/>
      <c r="E18" s="86" t="s">
        <v>210</v>
      </c>
      <c r="F18" s="86"/>
      <c r="G18" s="86"/>
      <c r="H18" s="13"/>
      <c r="I18" s="11">
        <v>0</v>
      </c>
      <c r="J18" s="11">
        <v>40000</v>
      </c>
      <c r="K18" s="11">
        <v>35779.06</v>
      </c>
      <c r="L18" s="44">
        <f>K18/J18</f>
        <v>0.8944764999999999</v>
      </c>
      <c r="M18" s="44">
        <f>K18/K198</f>
        <v>319.4558928571428</v>
      </c>
      <c r="N18" s="55"/>
      <c r="O18" s="81"/>
    </row>
    <row r="19" spans="2:13" ht="14.25" customHeight="1">
      <c r="B19" s="93" t="s">
        <v>9</v>
      </c>
      <c r="C19" s="93"/>
      <c r="D19" s="93"/>
      <c r="E19" s="98" t="s">
        <v>10</v>
      </c>
      <c r="F19" s="98"/>
      <c r="G19" s="98"/>
      <c r="H19" s="4"/>
      <c r="I19" s="11">
        <f>SUM(I20)</f>
        <v>0</v>
      </c>
      <c r="J19" s="11">
        <f>SUM(J20)</f>
        <v>2000</v>
      </c>
      <c r="K19" s="11">
        <f>SUM(K20)</f>
        <v>0</v>
      </c>
      <c r="L19" s="44">
        <f t="shared" si="0"/>
        <v>0</v>
      </c>
      <c r="M19" s="44">
        <f>K19/K200</f>
        <v>0</v>
      </c>
    </row>
    <row r="20" spans="2:13" ht="14.25" customHeight="1">
      <c r="B20" s="85" t="s">
        <v>13</v>
      </c>
      <c r="C20" s="85"/>
      <c r="D20" s="85"/>
      <c r="E20" s="108" t="s">
        <v>14</v>
      </c>
      <c r="F20" s="108"/>
      <c r="G20" s="108"/>
      <c r="H20" s="13"/>
      <c r="I20" s="11">
        <v>0</v>
      </c>
      <c r="J20" s="11">
        <v>2000</v>
      </c>
      <c r="K20" s="11">
        <v>0</v>
      </c>
      <c r="L20" s="44">
        <f>K20/J20</f>
        <v>0</v>
      </c>
      <c r="M20" s="44">
        <f>K20/K200</f>
        <v>0</v>
      </c>
    </row>
    <row r="21" spans="2:13" ht="15" customHeight="1">
      <c r="B21" s="83" t="s">
        <v>15</v>
      </c>
      <c r="C21" s="83"/>
      <c r="D21" s="83"/>
      <c r="E21" s="106" t="s">
        <v>16</v>
      </c>
      <c r="F21" s="106"/>
      <c r="G21" s="106"/>
      <c r="H21" s="8"/>
      <c r="I21" s="9">
        <f aca="true" t="shared" si="1" ref="I21:K22">SUM(I22)</f>
        <v>2390.25</v>
      </c>
      <c r="J21" s="9">
        <f t="shared" si="1"/>
        <v>2000</v>
      </c>
      <c r="K21" s="38">
        <f t="shared" si="1"/>
        <v>1618.9</v>
      </c>
      <c r="L21" s="45">
        <f t="shared" si="0"/>
        <v>0.80945</v>
      </c>
      <c r="M21" s="45">
        <f>K21/K200</f>
        <v>0.00010233179974634041</v>
      </c>
    </row>
    <row r="22" spans="2:13" ht="15" customHeight="1">
      <c r="B22" s="93" t="s">
        <v>17</v>
      </c>
      <c r="C22" s="93"/>
      <c r="D22" s="93"/>
      <c r="E22" s="98" t="s">
        <v>18</v>
      </c>
      <c r="F22" s="98"/>
      <c r="G22" s="98"/>
      <c r="H22" s="4"/>
      <c r="I22" s="11">
        <f t="shared" si="1"/>
        <v>2390.25</v>
      </c>
      <c r="J22" s="11">
        <f t="shared" si="1"/>
        <v>2000</v>
      </c>
      <c r="K22" s="11">
        <f t="shared" si="1"/>
        <v>1618.9</v>
      </c>
      <c r="L22" s="44">
        <f t="shared" si="0"/>
        <v>0.80945</v>
      </c>
      <c r="M22" s="44">
        <f>K22/K200</f>
        <v>0.00010233179974634041</v>
      </c>
    </row>
    <row r="23" spans="2:13" ht="15.75" customHeight="1">
      <c r="B23" s="85" t="s">
        <v>13</v>
      </c>
      <c r="C23" s="85"/>
      <c r="D23" s="85"/>
      <c r="E23" s="108" t="s">
        <v>14</v>
      </c>
      <c r="F23" s="108"/>
      <c r="G23" s="108"/>
      <c r="H23" s="13"/>
      <c r="I23" s="11">
        <v>2390.25</v>
      </c>
      <c r="J23" s="11">
        <v>2000</v>
      </c>
      <c r="K23" s="11">
        <v>1618.9</v>
      </c>
      <c r="L23" s="44">
        <f t="shared" si="0"/>
        <v>0.80945</v>
      </c>
      <c r="M23" s="44">
        <f>K23/K200</f>
        <v>0.00010233179974634041</v>
      </c>
    </row>
    <row r="24" spans="2:13" ht="15" customHeight="1">
      <c r="B24" s="83" t="s">
        <v>19</v>
      </c>
      <c r="C24" s="83"/>
      <c r="D24" s="83"/>
      <c r="E24" s="106" t="s">
        <v>20</v>
      </c>
      <c r="F24" s="106"/>
      <c r="G24" s="106"/>
      <c r="H24" s="8"/>
      <c r="I24" s="17">
        <f>SUM(I25,I30)</f>
        <v>720446.91</v>
      </c>
      <c r="J24" s="17">
        <f>SUM(J25,J30)</f>
        <v>1452650</v>
      </c>
      <c r="K24" s="17">
        <f>SUM(K25,K30)</f>
        <v>1195626.01</v>
      </c>
      <c r="L24" s="45">
        <f t="shared" si="0"/>
        <v>0.8230654390252298</v>
      </c>
      <c r="M24" s="45">
        <f>K24/K200</f>
        <v>0.07557635519601952</v>
      </c>
    </row>
    <row r="25" spans="2:13" ht="14.25" customHeight="1">
      <c r="B25" s="93" t="s">
        <v>21</v>
      </c>
      <c r="C25" s="93"/>
      <c r="D25" s="93"/>
      <c r="E25" s="98" t="s">
        <v>22</v>
      </c>
      <c r="F25" s="98"/>
      <c r="G25" s="98"/>
      <c r="H25" s="4"/>
      <c r="I25" s="18">
        <f>SUM(I26:I29)</f>
        <v>720446.91</v>
      </c>
      <c r="J25" s="18">
        <f>SUM(J26:J29)</f>
        <v>1391850</v>
      </c>
      <c r="K25" s="18">
        <f>SUM(K26:K29)</f>
        <v>1139626.01</v>
      </c>
      <c r="L25" s="44">
        <f t="shared" si="0"/>
        <v>0.8187850774149513</v>
      </c>
      <c r="M25" s="44">
        <f>K25/K200</f>
        <v>0.07203655608193275</v>
      </c>
    </row>
    <row r="26" spans="2:13" ht="54.75" customHeight="1">
      <c r="B26" s="85" t="s">
        <v>185</v>
      </c>
      <c r="C26" s="85"/>
      <c r="D26" s="85"/>
      <c r="E26" s="86" t="s">
        <v>205</v>
      </c>
      <c r="F26" s="86"/>
      <c r="G26" s="86"/>
      <c r="H26" s="4"/>
      <c r="I26" s="18">
        <v>0</v>
      </c>
      <c r="J26" s="18">
        <v>901850</v>
      </c>
      <c r="K26" s="18">
        <v>779820.13</v>
      </c>
      <c r="L26" s="44">
        <f>K26/J26</f>
        <v>0.8646893940233964</v>
      </c>
      <c r="M26" s="44">
        <f>K26/K200</f>
        <v>0.04929297509501831</v>
      </c>
    </row>
    <row r="27" spans="2:13" ht="53.25" customHeight="1">
      <c r="B27" s="85" t="s">
        <v>150</v>
      </c>
      <c r="C27" s="85"/>
      <c r="D27" s="85"/>
      <c r="E27" s="86" t="s">
        <v>205</v>
      </c>
      <c r="F27" s="86"/>
      <c r="G27" s="86"/>
      <c r="H27" s="13"/>
      <c r="I27" s="11">
        <v>558686</v>
      </c>
      <c r="J27" s="11">
        <v>0</v>
      </c>
      <c r="K27" s="11">
        <v>0</v>
      </c>
      <c r="L27" s="44">
        <v>0</v>
      </c>
      <c r="M27" s="44">
        <v>0</v>
      </c>
    </row>
    <row r="28" spans="2:13" ht="52.5" customHeight="1">
      <c r="B28" s="85" t="s">
        <v>203</v>
      </c>
      <c r="C28" s="85"/>
      <c r="D28" s="85"/>
      <c r="E28" s="86" t="s">
        <v>204</v>
      </c>
      <c r="F28" s="86"/>
      <c r="G28" s="86"/>
      <c r="H28" s="13"/>
      <c r="I28" s="11">
        <v>161760.91</v>
      </c>
      <c r="J28" s="11">
        <v>0</v>
      </c>
      <c r="K28" s="11">
        <v>0</v>
      </c>
      <c r="L28" s="67">
        <v>0</v>
      </c>
      <c r="M28" s="67">
        <v>0</v>
      </c>
    </row>
    <row r="29" spans="2:13" ht="47.25" customHeight="1">
      <c r="B29" s="85" t="s">
        <v>131</v>
      </c>
      <c r="C29" s="85"/>
      <c r="D29" s="85"/>
      <c r="E29" s="86" t="s">
        <v>210</v>
      </c>
      <c r="F29" s="86"/>
      <c r="G29" s="86"/>
      <c r="H29" s="13"/>
      <c r="I29" s="11">
        <v>0</v>
      </c>
      <c r="J29" s="11">
        <v>490000</v>
      </c>
      <c r="K29" s="70">
        <v>359805.88</v>
      </c>
      <c r="L29" s="71">
        <f>K29/J29</f>
        <v>0.7342977142857143</v>
      </c>
      <c r="M29" s="71">
        <f>K29/K200</f>
        <v>0.02274358098691444</v>
      </c>
    </row>
    <row r="30" spans="2:13" ht="15.75" customHeight="1">
      <c r="B30" s="93" t="s">
        <v>186</v>
      </c>
      <c r="C30" s="93"/>
      <c r="D30" s="93"/>
      <c r="E30" s="98" t="s">
        <v>170</v>
      </c>
      <c r="F30" s="98"/>
      <c r="G30" s="98"/>
      <c r="H30" s="13"/>
      <c r="I30" s="11">
        <f>SUM(I31)</f>
        <v>0</v>
      </c>
      <c r="J30" s="11">
        <f>SUM(J31)</f>
        <v>60800</v>
      </c>
      <c r="K30" s="11">
        <f>SUM(K31)</f>
        <v>56000</v>
      </c>
      <c r="L30" s="68">
        <f>K30/J30</f>
        <v>0.9210526315789473</v>
      </c>
      <c r="M30" s="68">
        <f>K30/K200</f>
        <v>0.003539799114086764</v>
      </c>
    </row>
    <row r="31" spans="2:13" ht="46.5" customHeight="1">
      <c r="B31" s="85" t="s">
        <v>131</v>
      </c>
      <c r="C31" s="85"/>
      <c r="D31" s="85"/>
      <c r="E31" s="86" t="s">
        <v>210</v>
      </c>
      <c r="F31" s="86"/>
      <c r="G31" s="86"/>
      <c r="H31" s="13"/>
      <c r="I31" s="11">
        <v>0</v>
      </c>
      <c r="J31" s="11">
        <v>60800</v>
      </c>
      <c r="K31" s="11">
        <v>56000</v>
      </c>
      <c r="L31" s="49">
        <f>K31/J31</f>
        <v>0.9210526315789473</v>
      </c>
      <c r="M31" s="49">
        <f>K31/K200</f>
        <v>0.003539799114086764</v>
      </c>
    </row>
    <row r="32" spans="2:13" ht="16.5" customHeight="1">
      <c r="B32" s="83" t="s">
        <v>25</v>
      </c>
      <c r="C32" s="83"/>
      <c r="D32" s="83"/>
      <c r="E32" s="106" t="s">
        <v>26</v>
      </c>
      <c r="F32" s="106"/>
      <c r="G32" s="106"/>
      <c r="H32" s="8"/>
      <c r="I32" s="9">
        <f>SUM(I33)</f>
        <v>1401200.5</v>
      </c>
      <c r="J32" s="9">
        <f>SUM(J33)</f>
        <v>1962800</v>
      </c>
      <c r="K32" s="9">
        <f>SUM(K33)</f>
        <v>1514609.66</v>
      </c>
      <c r="L32" s="46">
        <f t="shared" si="0"/>
        <v>0.7716576625229263</v>
      </c>
      <c r="M32" s="46">
        <f>K32/K200</f>
        <v>0.09573953451170097</v>
      </c>
    </row>
    <row r="33" spans="2:13" ht="15.75" customHeight="1">
      <c r="B33" s="93" t="s">
        <v>27</v>
      </c>
      <c r="C33" s="93"/>
      <c r="D33" s="93"/>
      <c r="E33" s="98" t="s">
        <v>28</v>
      </c>
      <c r="F33" s="98"/>
      <c r="G33" s="98"/>
      <c r="H33" s="4"/>
      <c r="I33" s="11">
        <f>SUM(I34:I35)</f>
        <v>1401200.5</v>
      </c>
      <c r="J33" s="11">
        <f>SUM(J34:J35)</f>
        <v>1962800</v>
      </c>
      <c r="K33" s="11">
        <f>SUM(K34:K35)</f>
        <v>1514609.66</v>
      </c>
      <c r="L33" s="44">
        <f t="shared" si="0"/>
        <v>0.7716576625229263</v>
      </c>
      <c r="M33" s="44">
        <f>K33/K200</f>
        <v>0.09573953451170097</v>
      </c>
    </row>
    <row r="34" spans="2:13" ht="53.25" customHeight="1">
      <c r="B34" s="85" t="s">
        <v>185</v>
      </c>
      <c r="C34" s="85"/>
      <c r="D34" s="85"/>
      <c r="E34" s="86" t="s">
        <v>205</v>
      </c>
      <c r="F34" s="86"/>
      <c r="G34" s="86"/>
      <c r="H34" s="4"/>
      <c r="I34" s="11">
        <v>0</v>
      </c>
      <c r="J34" s="11">
        <v>1962800</v>
      </c>
      <c r="K34" s="11">
        <v>1514609.66</v>
      </c>
      <c r="L34" s="44">
        <f>K34/J34</f>
        <v>0.7716576625229263</v>
      </c>
      <c r="M34" s="44">
        <f>K34/K200</f>
        <v>0.09573953451170097</v>
      </c>
    </row>
    <row r="35" spans="2:13" ht="51" customHeight="1">
      <c r="B35" s="85" t="s">
        <v>150</v>
      </c>
      <c r="C35" s="85"/>
      <c r="D35" s="85"/>
      <c r="E35" s="86" t="s">
        <v>205</v>
      </c>
      <c r="F35" s="86"/>
      <c r="G35" s="86"/>
      <c r="H35" s="13"/>
      <c r="I35" s="11">
        <v>1401200.5</v>
      </c>
      <c r="J35" s="11">
        <v>0</v>
      </c>
      <c r="K35" s="11">
        <v>0</v>
      </c>
      <c r="L35" s="44" t="s">
        <v>11</v>
      </c>
      <c r="M35" s="44" t="s">
        <v>11</v>
      </c>
    </row>
    <row r="36" spans="2:13" ht="14.25" customHeight="1">
      <c r="B36" s="83" t="s">
        <v>31</v>
      </c>
      <c r="C36" s="83"/>
      <c r="D36" s="83"/>
      <c r="E36" s="106" t="s">
        <v>32</v>
      </c>
      <c r="F36" s="106"/>
      <c r="G36" s="106"/>
      <c r="H36" s="8"/>
      <c r="I36" s="9">
        <f>SUM(I37)</f>
        <v>721838.9400000001</v>
      </c>
      <c r="J36" s="9">
        <f>SUM(J37)</f>
        <v>1058000</v>
      </c>
      <c r="K36" s="9">
        <f>SUM(K37)</f>
        <v>451498.37</v>
      </c>
      <c r="L36" s="45">
        <f aca="true" t="shared" si="2" ref="L36:L54">K36/J36</f>
        <v>0.4267470415879017</v>
      </c>
      <c r="M36" s="45">
        <f>K36/K200</f>
        <v>0.028539527323886038</v>
      </c>
    </row>
    <row r="37" spans="2:13" ht="15.75" customHeight="1">
      <c r="B37" s="93" t="s">
        <v>33</v>
      </c>
      <c r="C37" s="93"/>
      <c r="D37" s="93"/>
      <c r="E37" s="98" t="s">
        <v>34</v>
      </c>
      <c r="F37" s="98"/>
      <c r="G37" s="98"/>
      <c r="H37" s="4"/>
      <c r="I37" s="11">
        <f>SUM(I38:I39)</f>
        <v>721838.9400000001</v>
      </c>
      <c r="J37" s="11">
        <f>SUM(J38:J39)</f>
        <v>1058000</v>
      </c>
      <c r="K37" s="11">
        <f>SUM(K38:K39)</f>
        <v>451498.37</v>
      </c>
      <c r="L37" s="44">
        <f t="shared" si="2"/>
        <v>0.4267470415879017</v>
      </c>
      <c r="M37" s="44">
        <f>K37/K200</f>
        <v>0.028539527323886038</v>
      </c>
    </row>
    <row r="38" spans="2:13" ht="28.5" customHeight="1">
      <c r="B38" s="107" t="s">
        <v>39</v>
      </c>
      <c r="C38" s="107"/>
      <c r="D38" s="107"/>
      <c r="E38" s="86" t="s">
        <v>40</v>
      </c>
      <c r="F38" s="86"/>
      <c r="G38" s="86"/>
      <c r="H38" s="13"/>
      <c r="I38" s="11">
        <v>19333.65</v>
      </c>
      <c r="J38" s="11">
        <v>38000</v>
      </c>
      <c r="K38" s="11">
        <v>36460.79</v>
      </c>
      <c r="L38" s="44">
        <f t="shared" si="2"/>
        <v>0.9594944736842106</v>
      </c>
      <c r="M38" s="44">
        <f>K38/K200</f>
        <v>0.002304712002516135</v>
      </c>
    </row>
    <row r="39" spans="2:13" ht="27.75" customHeight="1">
      <c r="B39" s="107" t="s">
        <v>41</v>
      </c>
      <c r="C39" s="107"/>
      <c r="D39" s="107"/>
      <c r="E39" s="86" t="s">
        <v>42</v>
      </c>
      <c r="F39" s="86"/>
      <c r="G39" s="86"/>
      <c r="H39" s="13"/>
      <c r="I39" s="11">
        <v>702505.29</v>
      </c>
      <c r="J39" s="11">
        <v>1020000</v>
      </c>
      <c r="K39" s="11">
        <v>415037.58</v>
      </c>
      <c r="L39" s="49">
        <f t="shared" si="2"/>
        <v>0.40689958823529415</v>
      </c>
      <c r="M39" s="49">
        <f>K39/K200</f>
        <v>0.026234815321369905</v>
      </c>
    </row>
    <row r="40" spans="2:13" ht="17.25" customHeight="1">
      <c r="B40" s="83" t="s">
        <v>51</v>
      </c>
      <c r="C40" s="83"/>
      <c r="D40" s="83"/>
      <c r="E40" s="106" t="s">
        <v>52</v>
      </c>
      <c r="F40" s="106"/>
      <c r="G40" s="106"/>
      <c r="H40" s="8"/>
      <c r="I40" s="9">
        <f>SUM(I41)</f>
        <v>0</v>
      </c>
      <c r="J40" s="9">
        <f>SUM(J41)</f>
        <v>600</v>
      </c>
      <c r="K40" s="9">
        <f>SUM(K41)</f>
        <v>590.3</v>
      </c>
      <c r="L40" s="45" t="s">
        <v>11</v>
      </c>
      <c r="M40" s="45">
        <f>K40/K200</f>
        <v>3.731327530438244E-05</v>
      </c>
    </row>
    <row r="41" spans="2:13" ht="15" customHeight="1">
      <c r="B41" s="93" t="s">
        <v>57</v>
      </c>
      <c r="C41" s="93"/>
      <c r="D41" s="93"/>
      <c r="E41" s="98" t="s">
        <v>58</v>
      </c>
      <c r="F41" s="98"/>
      <c r="G41" s="98"/>
      <c r="H41" s="4"/>
      <c r="I41" s="11">
        <v>0</v>
      </c>
      <c r="J41" s="11">
        <f>SUM(J42:J43)</f>
        <v>600</v>
      </c>
      <c r="K41" s="11">
        <f>SUM(K42:K43)</f>
        <v>590.3</v>
      </c>
      <c r="L41" s="44" t="s">
        <v>11</v>
      </c>
      <c r="M41" s="44">
        <f>K41/K200</f>
        <v>3.731327530438244E-05</v>
      </c>
    </row>
    <row r="42" spans="2:13" ht="16.5" customHeight="1">
      <c r="B42" s="107" t="s">
        <v>13</v>
      </c>
      <c r="C42" s="107"/>
      <c r="D42" s="107"/>
      <c r="E42" s="108" t="s">
        <v>14</v>
      </c>
      <c r="F42" s="108"/>
      <c r="G42" s="108"/>
      <c r="H42" s="13"/>
      <c r="I42" s="11">
        <v>0</v>
      </c>
      <c r="J42" s="11">
        <v>600</v>
      </c>
      <c r="K42" s="11">
        <v>590.3</v>
      </c>
      <c r="L42" s="20" t="s">
        <v>11</v>
      </c>
      <c r="M42" s="20">
        <f>K42/K200</f>
        <v>3.731327530438244E-05</v>
      </c>
    </row>
    <row r="43" spans="2:13" ht="16.5" customHeight="1">
      <c r="B43" s="83" t="s">
        <v>124</v>
      </c>
      <c r="C43" s="83"/>
      <c r="D43" s="83"/>
      <c r="E43" s="106" t="s">
        <v>125</v>
      </c>
      <c r="F43" s="106"/>
      <c r="G43" s="106"/>
      <c r="H43" s="8"/>
      <c r="I43" s="9">
        <f>SUM(I44)</f>
        <v>63000</v>
      </c>
      <c r="J43" s="9">
        <f>SUM(J44)</f>
        <v>0</v>
      </c>
      <c r="K43" s="9">
        <f>SUM(K44)</f>
        <v>0</v>
      </c>
      <c r="L43" s="82" t="s">
        <v>11</v>
      </c>
      <c r="M43" s="82" t="s">
        <v>11</v>
      </c>
    </row>
    <row r="44" spans="2:13" ht="16.5" customHeight="1">
      <c r="B44" s="93" t="s">
        <v>126</v>
      </c>
      <c r="C44" s="93"/>
      <c r="D44" s="93"/>
      <c r="E44" s="98" t="s">
        <v>127</v>
      </c>
      <c r="F44" s="98"/>
      <c r="G44" s="98"/>
      <c r="H44" s="4"/>
      <c r="I44" s="11">
        <f>SUM(I45:I45)</f>
        <v>63000</v>
      </c>
      <c r="J44" s="11">
        <f>SUM(J45:J45)</f>
        <v>0</v>
      </c>
      <c r="K44" s="70">
        <f>SUM(K45:K45)</f>
        <v>0</v>
      </c>
      <c r="L44" s="71" t="s">
        <v>11</v>
      </c>
      <c r="M44" s="71" t="s">
        <v>11</v>
      </c>
    </row>
    <row r="45" spans="2:13" ht="38.25" customHeight="1">
      <c r="B45" s="85" t="s">
        <v>131</v>
      </c>
      <c r="C45" s="85"/>
      <c r="D45" s="85"/>
      <c r="E45" s="86" t="s">
        <v>210</v>
      </c>
      <c r="F45" s="86"/>
      <c r="G45" s="86"/>
      <c r="H45" s="13"/>
      <c r="I45" s="11">
        <v>63000</v>
      </c>
      <c r="J45" s="11">
        <v>0</v>
      </c>
      <c r="K45" s="70">
        <v>0</v>
      </c>
      <c r="L45" s="80" t="s">
        <v>11</v>
      </c>
      <c r="M45" s="80" t="s">
        <v>11</v>
      </c>
    </row>
    <row r="46" spans="2:13" ht="15" customHeight="1">
      <c r="B46" s="83" t="s">
        <v>148</v>
      </c>
      <c r="C46" s="83"/>
      <c r="D46" s="83"/>
      <c r="E46" s="84" t="s">
        <v>149</v>
      </c>
      <c r="F46" s="84"/>
      <c r="G46" s="84"/>
      <c r="H46" s="8"/>
      <c r="I46" s="9">
        <f>SUM(I47,I49)</f>
        <v>227109.17</v>
      </c>
      <c r="J46" s="9">
        <f>SUM(J47,J49)</f>
        <v>209086</v>
      </c>
      <c r="K46" s="9">
        <f>SUM(K47,K49)</f>
        <v>109000</v>
      </c>
      <c r="L46" s="45">
        <f t="shared" si="2"/>
        <v>0.5213165874329223</v>
      </c>
      <c r="M46" s="51"/>
    </row>
    <row r="47" spans="2:13" ht="17.25" customHeight="1">
      <c r="B47" s="93" t="s">
        <v>165</v>
      </c>
      <c r="C47" s="93"/>
      <c r="D47" s="93"/>
      <c r="E47" s="98" t="s">
        <v>166</v>
      </c>
      <c r="F47" s="98"/>
      <c r="G47" s="98"/>
      <c r="H47" s="24"/>
      <c r="I47" s="25">
        <f>SUM(I48)</f>
        <v>0</v>
      </c>
      <c r="J47" s="25">
        <f>SUM(J48)</f>
        <v>90486</v>
      </c>
      <c r="K47" s="25">
        <f>SUM(K48)</f>
        <v>0</v>
      </c>
      <c r="L47" s="44">
        <f t="shared" si="2"/>
        <v>0</v>
      </c>
      <c r="M47" s="47"/>
    </row>
    <row r="48" spans="2:13" ht="53.25" customHeight="1">
      <c r="B48" s="85" t="s">
        <v>185</v>
      </c>
      <c r="C48" s="85"/>
      <c r="D48" s="85"/>
      <c r="E48" s="86" t="s">
        <v>205</v>
      </c>
      <c r="F48" s="86"/>
      <c r="G48" s="86"/>
      <c r="H48" s="24"/>
      <c r="I48" s="25">
        <v>0</v>
      </c>
      <c r="J48" s="25">
        <v>90486</v>
      </c>
      <c r="K48" s="25">
        <v>0</v>
      </c>
      <c r="L48" s="44" t="s">
        <v>11</v>
      </c>
      <c r="M48" s="47" t="s">
        <v>11</v>
      </c>
    </row>
    <row r="49" spans="2:13" ht="13.5" customHeight="1">
      <c r="B49" s="93" t="s">
        <v>169</v>
      </c>
      <c r="C49" s="93"/>
      <c r="D49" s="93"/>
      <c r="E49" s="98" t="s">
        <v>170</v>
      </c>
      <c r="F49" s="98"/>
      <c r="G49" s="98"/>
      <c r="H49" s="4"/>
      <c r="I49" s="11">
        <f>SUM(I50)</f>
        <v>227109.17</v>
      </c>
      <c r="J49" s="11">
        <f>SUM(J50)</f>
        <v>118600</v>
      </c>
      <c r="K49" s="11">
        <f>SUM(K50)</f>
        <v>109000</v>
      </c>
      <c r="L49" s="44">
        <f t="shared" si="2"/>
        <v>0.9190556492411467</v>
      </c>
      <c r="M49" s="47"/>
    </row>
    <row r="50" spans="2:13" ht="39.75" customHeight="1">
      <c r="B50" s="85" t="s">
        <v>131</v>
      </c>
      <c r="C50" s="85"/>
      <c r="D50" s="85"/>
      <c r="E50" s="86" t="s">
        <v>210</v>
      </c>
      <c r="F50" s="86"/>
      <c r="G50" s="86"/>
      <c r="H50" s="13"/>
      <c r="I50" s="11">
        <v>227109.17</v>
      </c>
      <c r="J50" s="11">
        <v>118600</v>
      </c>
      <c r="K50" s="11">
        <v>109000</v>
      </c>
      <c r="L50" s="50">
        <f t="shared" si="2"/>
        <v>0.9190556492411467</v>
      </c>
      <c r="M50" s="48"/>
    </row>
    <row r="51" spans="2:13" ht="21.75" customHeight="1">
      <c r="B51" s="83" t="s">
        <v>187</v>
      </c>
      <c r="C51" s="83"/>
      <c r="D51" s="83"/>
      <c r="E51" s="84" t="s">
        <v>189</v>
      </c>
      <c r="F51" s="84"/>
      <c r="G51" s="84"/>
      <c r="H51" s="30"/>
      <c r="I51" s="31">
        <f aca="true" t="shared" si="3" ref="I51:K52">SUM(I52)</f>
        <v>0</v>
      </c>
      <c r="J51" s="31">
        <f t="shared" si="3"/>
        <v>285600</v>
      </c>
      <c r="K51" s="31">
        <f t="shared" si="3"/>
        <v>285594</v>
      </c>
      <c r="L51" s="45">
        <f>K51/J51</f>
        <v>0.9999789915966386</v>
      </c>
      <c r="M51" s="51"/>
    </row>
    <row r="52" spans="2:14" ht="17.25" customHeight="1">
      <c r="B52" s="93" t="s">
        <v>188</v>
      </c>
      <c r="C52" s="93"/>
      <c r="D52" s="93"/>
      <c r="E52" s="98" t="s">
        <v>190</v>
      </c>
      <c r="F52" s="98"/>
      <c r="G52" s="98"/>
      <c r="H52" s="30"/>
      <c r="I52" s="69">
        <f t="shared" si="3"/>
        <v>0</v>
      </c>
      <c r="J52" s="69">
        <f t="shared" si="3"/>
        <v>285600</v>
      </c>
      <c r="K52" s="69">
        <f t="shared" si="3"/>
        <v>285594</v>
      </c>
      <c r="L52" s="57">
        <f>K52/J52</f>
        <v>0.9999789915966386</v>
      </c>
      <c r="M52" s="57">
        <f>K52/K200</f>
        <v>0.018052596217651703</v>
      </c>
      <c r="N52" s="56"/>
    </row>
    <row r="53" spans="2:13" ht="54" customHeight="1">
      <c r="B53" s="85" t="s">
        <v>185</v>
      </c>
      <c r="C53" s="85"/>
      <c r="D53" s="85"/>
      <c r="E53" s="86" t="s">
        <v>205</v>
      </c>
      <c r="F53" s="86"/>
      <c r="G53" s="86"/>
      <c r="H53" s="27"/>
      <c r="I53" s="61">
        <v>0</v>
      </c>
      <c r="J53" s="61">
        <v>285600</v>
      </c>
      <c r="K53" s="61">
        <v>285594</v>
      </c>
      <c r="L53" s="65">
        <f>K53/J53</f>
        <v>0.9999789915966386</v>
      </c>
      <c r="M53" s="65">
        <f>K53/K200</f>
        <v>0.018052596217651703</v>
      </c>
    </row>
    <row r="54" spans="2:13" ht="29.25" customHeight="1">
      <c r="B54" s="100"/>
      <c r="C54" s="101"/>
      <c r="D54" s="102"/>
      <c r="E54" s="103" t="s">
        <v>180</v>
      </c>
      <c r="F54" s="104"/>
      <c r="G54" s="105"/>
      <c r="H54" s="4"/>
      <c r="I54" s="59">
        <f>SUM(I55,I58,I61,I64,I72,I76,I89,I98,I101,I104,I142,I149,I160,I189,I192,)</f>
        <v>11771102.81</v>
      </c>
      <c r="J54" s="59">
        <f>SUM(J55,J58,J61,J64,J72,J76,J89,J98,J101,J104,J142,J149,J160,J189,J192,)</f>
        <v>12557485.680000002</v>
      </c>
      <c r="K54" s="59">
        <f>SUM(K55,K58,K61,K64,K72,K76,K89,K98,K101,K104,K142,K149,K160,K189,K192,)</f>
        <v>12225790.49</v>
      </c>
      <c r="L54" s="60">
        <f t="shared" si="2"/>
        <v>0.9735858595858656</v>
      </c>
      <c r="M54" s="60">
        <f>K54/K200</f>
        <v>0.7728007561698641</v>
      </c>
    </row>
    <row r="55" spans="2:13" ht="12.75">
      <c r="B55" s="83" t="s">
        <v>7</v>
      </c>
      <c r="C55" s="83"/>
      <c r="D55" s="83"/>
      <c r="E55" s="106" t="s">
        <v>8</v>
      </c>
      <c r="F55" s="106"/>
      <c r="G55" s="106"/>
      <c r="H55" s="8"/>
      <c r="I55" s="58">
        <f>SUM(I56)</f>
        <v>2739.57</v>
      </c>
      <c r="J55" s="58">
        <f>SUM(J56)</f>
        <v>2168.31</v>
      </c>
      <c r="K55" s="58">
        <f>SUM(K56)</f>
        <v>2168.31</v>
      </c>
      <c r="L55" s="10">
        <v>0</v>
      </c>
      <c r="M55" s="10">
        <v>0</v>
      </c>
    </row>
    <row r="56" spans="2:13" ht="12.75">
      <c r="B56" s="93" t="s">
        <v>9</v>
      </c>
      <c r="C56" s="93"/>
      <c r="D56" s="93"/>
      <c r="E56" s="98" t="s">
        <v>10</v>
      </c>
      <c r="F56" s="98"/>
      <c r="G56" s="98"/>
      <c r="H56" s="4"/>
      <c r="I56" s="11">
        <f>SUM(I57:I57)</f>
        <v>2739.57</v>
      </c>
      <c r="J56" s="11">
        <f>SUM(J57:J57)</f>
        <v>2168.31</v>
      </c>
      <c r="K56" s="11">
        <f>SUM(K57:K57)</f>
        <v>2168.31</v>
      </c>
      <c r="L56" s="12">
        <v>0</v>
      </c>
      <c r="M56" s="12">
        <v>0</v>
      </c>
    </row>
    <row r="57" spans="2:13" ht="42" customHeight="1">
      <c r="B57" s="85" t="s">
        <v>12</v>
      </c>
      <c r="C57" s="85"/>
      <c r="D57" s="85"/>
      <c r="E57" s="87" t="s">
        <v>211</v>
      </c>
      <c r="F57" s="88"/>
      <c r="G57" s="89"/>
      <c r="H57" s="13"/>
      <c r="I57" s="11">
        <v>2739.57</v>
      </c>
      <c r="J57" s="11">
        <v>2168.31</v>
      </c>
      <c r="K57" s="11">
        <v>2168.31</v>
      </c>
      <c r="L57" s="14">
        <f>K57/J57</f>
        <v>1</v>
      </c>
      <c r="M57" s="14">
        <f>K57/K200</f>
        <v>0.00013706038959045486</v>
      </c>
    </row>
    <row r="58" spans="2:13" ht="13.5" customHeight="1">
      <c r="B58" s="83" t="s">
        <v>15</v>
      </c>
      <c r="C58" s="83"/>
      <c r="D58" s="83"/>
      <c r="E58" s="106" t="s">
        <v>16</v>
      </c>
      <c r="F58" s="106"/>
      <c r="G58" s="106"/>
      <c r="H58" s="8"/>
      <c r="I58" s="9">
        <f>SUM(I59)</f>
        <v>6.81</v>
      </c>
      <c r="J58" s="9">
        <f>SUM(J59)</f>
        <v>0</v>
      </c>
      <c r="K58" s="9">
        <f>SUM(K59)</f>
        <v>0</v>
      </c>
      <c r="L58" s="52"/>
      <c r="M58" s="53"/>
    </row>
    <row r="59" spans="2:13" ht="13.5" customHeight="1">
      <c r="B59" s="93" t="s">
        <v>17</v>
      </c>
      <c r="C59" s="93"/>
      <c r="D59" s="93"/>
      <c r="E59" s="98" t="s">
        <v>18</v>
      </c>
      <c r="F59" s="98"/>
      <c r="G59" s="98"/>
      <c r="H59" s="4"/>
      <c r="I59" s="11">
        <f>SUM(I60:I60)</f>
        <v>6.81</v>
      </c>
      <c r="J59" s="11">
        <f>SUM(J60:J60)</f>
        <v>0</v>
      </c>
      <c r="K59" s="11">
        <f>SUM(K60:K60)</f>
        <v>0</v>
      </c>
      <c r="L59" s="15" t="s">
        <v>11</v>
      </c>
      <c r="M59" s="15" t="s">
        <v>11</v>
      </c>
    </row>
    <row r="60" spans="2:13" ht="13.5" customHeight="1">
      <c r="B60" s="85" t="s">
        <v>23</v>
      </c>
      <c r="C60" s="85"/>
      <c r="D60" s="85"/>
      <c r="E60" s="108" t="s">
        <v>24</v>
      </c>
      <c r="F60" s="108"/>
      <c r="G60" s="108"/>
      <c r="H60" s="13"/>
      <c r="I60" s="11">
        <v>6.81</v>
      </c>
      <c r="J60" s="11">
        <v>0</v>
      </c>
      <c r="K60" s="11">
        <v>0</v>
      </c>
      <c r="L60" s="16" t="s">
        <v>11</v>
      </c>
      <c r="M60" s="16" t="s">
        <v>11</v>
      </c>
    </row>
    <row r="61" spans="2:13" ht="13.5" customHeight="1">
      <c r="B61" s="83" t="s">
        <v>19</v>
      </c>
      <c r="C61" s="83"/>
      <c r="D61" s="83"/>
      <c r="E61" s="106" t="s">
        <v>20</v>
      </c>
      <c r="F61" s="106"/>
      <c r="G61" s="106"/>
      <c r="H61" s="8"/>
      <c r="I61" s="17">
        <f aca="true" t="shared" si="4" ref="I61:K62">SUM(I62)</f>
        <v>0</v>
      </c>
      <c r="J61" s="17">
        <f t="shared" si="4"/>
        <v>32000</v>
      </c>
      <c r="K61" s="17">
        <f t="shared" si="4"/>
        <v>31966.7</v>
      </c>
      <c r="L61" s="45">
        <f>K61/J61</f>
        <v>0.998959375</v>
      </c>
      <c r="M61" s="45">
        <f>K61/K200</f>
        <v>0.00202063743464781</v>
      </c>
    </row>
    <row r="62" spans="2:13" ht="13.5" customHeight="1">
      <c r="B62" s="93" t="s">
        <v>186</v>
      </c>
      <c r="C62" s="93"/>
      <c r="D62" s="93"/>
      <c r="E62" s="98" t="s">
        <v>170</v>
      </c>
      <c r="F62" s="98"/>
      <c r="G62" s="98"/>
      <c r="H62" s="4"/>
      <c r="I62" s="18">
        <f t="shared" si="4"/>
        <v>0</v>
      </c>
      <c r="J62" s="18">
        <f t="shared" si="4"/>
        <v>32000</v>
      </c>
      <c r="K62" s="18">
        <f t="shared" si="4"/>
        <v>31966.7</v>
      </c>
      <c r="L62" s="44">
        <f>K62/J62</f>
        <v>0.998959375</v>
      </c>
      <c r="M62" s="44">
        <f>K62/K200</f>
        <v>0.00202063743464781</v>
      </c>
    </row>
    <row r="63" spans="2:13" ht="25.5" customHeight="1">
      <c r="B63" s="85" t="s">
        <v>122</v>
      </c>
      <c r="C63" s="85"/>
      <c r="D63" s="85"/>
      <c r="E63" s="99" t="s">
        <v>123</v>
      </c>
      <c r="F63" s="99"/>
      <c r="G63" s="99"/>
      <c r="H63" s="4"/>
      <c r="I63" s="18">
        <v>0</v>
      </c>
      <c r="J63" s="18">
        <v>32000</v>
      </c>
      <c r="K63" s="18">
        <v>31966.7</v>
      </c>
      <c r="L63" s="44">
        <f>K63/J63</f>
        <v>0.998959375</v>
      </c>
      <c r="M63" s="44">
        <f>K63/K200</f>
        <v>0.00202063743464781</v>
      </c>
    </row>
    <row r="64" spans="2:13" ht="12.75">
      <c r="B64" s="83" t="s">
        <v>31</v>
      </c>
      <c r="C64" s="83"/>
      <c r="D64" s="83"/>
      <c r="E64" s="106" t="s">
        <v>32</v>
      </c>
      <c r="F64" s="106"/>
      <c r="G64" s="106"/>
      <c r="H64" s="8"/>
      <c r="I64" s="9">
        <f>SUM(I65,I70)</f>
        <v>1243313.1199999999</v>
      </c>
      <c r="J64" s="9">
        <f>SUM(J65,J70)</f>
        <v>1187000</v>
      </c>
      <c r="K64" s="9">
        <f>SUM(K65,K70)</f>
        <v>1137638.63</v>
      </c>
      <c r="L64" s="21">
        <f aca="true" t="shared" si="5" ref="L64:L69">K64/J64</f>
        <v>0.9584150210614995</v>
      </c>
      <c r="M64" s="21">
        <f>K64/K200</f>
        <v>0.0719109324040157</v>
      </c>
    </row>
    <row r="65" spans="2:13" ht="12.75">
      <c r="B65" s="93" t="s">
        <v>33</v>
      </c>
      <c r="C65" s="93"/>
      <c r="D65" s="93"/>
      <c r="E65" s="98" t="s">
        <v>34</v>
      </c>
      <c r="F65" s="98"/>
      <c r="G65" s="98"/>
      <c r="H65" s="4"/>
      <c r="I65" s="11">
        <f>SUM(I66:I69)</f>
        <v>960914.94</v>
      </c>
      <c r="J65" s="11">
        <f>SUM(J66:J69)</f>
        <v>917000</v>
      </c>
      <c r="K65" s="11">
        <f>SUM(K66:K69)</f>
        <v>889708.7299999999</v>
      </c>
      <c r="L65" s="19">
        <f t="shared" si="5"/>
        <v>0.9702385278080696</v>
      </c>
      <c r="M65" s="19">
        <f>K65/K200</f>
        <v>0.056239110254451066</v>
      </c>
    </row>
    <row r="66" spans="2:13" ht="29.25" customHeight="1">
      <c r="B66" s="85" t="s">
        <v>35</v>
      </c>
      <c r="C66" s="85"/>
      <c r="D66" s="85"/>
      <c r="E66" s="86" t="s">
        <v>36</v>
      </c>
      <c r="F66" s="86"/>
      <c r="G66" s="86"/>
      <c r="H66" s="13"/>
      <c r="I66" s="11">
        <v>68952.84</v>
      </c>
      <c r="J66" s="11">
        <v>95000</v>
      </c>
      <c r="K66" s="11">
        <v>97785.76</v>
      </c>
      <c r="L66" s="20">
        <f t="shared" si="5"/>
        <v>1.0293237894736842</v>
      </c>
      <c r="M66" s="20">
        <f>K66/K200</f>
        <v>0.006181106189612516</v>
      </c>
    </row>
    <row r="67" spans="2:13" ht="53.25" customHeight="1">
      <c r="B67" s="107" t="s">
        <v>37</v>
      </c>
      <c r="C67" s="107"/>
      <c r="D67" s="107"/>
      <c r="E67" s="86" t="s">
        <v>38</v>
      </c>
      <c r="F67" s="86"/>
      <c r="G67" s="86"/>
      <c r="H67" s="13"/>
      <c r="I67" s="11">
        <v>788366.83</v>
      </c>
      <c r="J67" s="11">
        <v>720000</v>
      </c>
      <c r="K67" s="11">
        <v>686386.2</v>
      </c>
      <c r="L67" s="20">
        <f t="shared" si="5"/>
        <v>0.9533141666666666</v>
      </c>
      <c r="M67" s="20">
        <f>K67/K200</f>
        <v>0.04338695111931037</v>
      </c>
    </row>
    <row r="68" spans="2:13" ht="12" customHeight="1">
      <c r="B68" s="90" t="s">
        <v>23</v>
      </c>
      <c r="C68" s="116"/>
      <c r="D68" s="117"/>
      <c r="E68" s="108" t="s">
        <v>24</v>
      </c>
      <c r="F68" s="108"/>
      <c r="G68" s="108"/>
      <c r="H68" s="13"/>
      <c r="I68" s="11">
        <v>96412.92</v>
      </c>
      <c r="J68" s="11">
        <v>90000</v>
      </c>
      <c r="K68" s="11">
        <v>94750.7</v>
      </c>
      <c r="L68" s="20">
        <f t="shared" si="5"/>
        <v>1.0527855555555554</v>
      </c>
      <c r="M68" s="20">
        <f>K68/K200</f>
        <v>0.005989257927126799</v>
      </c>
    </row>
    <row r="69" spans="2:13" ht="12.75">
      <c r="B69" s="107" t="s">
        <v>29</v>
      </c>
      <c r="C69" s="107"/>
      <c r="D69" s="107"/>
      <c r="E69" s="108" t="s">
        <v>30</v>
      </c>
      <c r="F69" s="108"/>
      <c r="G69" s="108"/>
      <c r="H69" s="13"/>
      <c r="I69" s="11">
        <v>7182.35</v>
      </c>
      <c r="J69" s="11">
        <v>12000</v>
      </c>
      <c r="K69" s="11">
        <v>10786.07</v>
      </c>
      <c r="L69" s="20">
        <f t="shared" si="5"/>
        <v>0.8988391666666666</v>
      </c>
      <c r="M69" s="20">
        <f>K69/K200</f>
        <v>0.0006817950184013897</v>
      </c>
    </row>
    <row r="70" spans="2:13" ht="12.75">
      <c r="B70" s="93" t="s">
        <v>45</v>
      </c>
      <c r="C70" s="93"/>
      <c r="D70" s="93"/>
      <c r="E70" s="98" t="s">
        <v>10</v>
      </c>
      <c r="F70" s="98"/>
      <c r="G70" s="98"/>
      <c r="H70" s="4"/>
      <c r="I70" s="11">
        <f>SUM(I71)</f>
        <v>282398.18</v>
      </c>
      <c r="J70" s="11">
        <f>SUM(J71)</f>
        <v>270000</v>
      </c>
      <c r="K70" s="11">
        <f>SUM(K71)</f>
        <v>247929.9</v>
      </c>
      <c r="L70" s="19">
        <f aca="true" t="shared" si="6" ref="L70:L75">K70/J70</f>
        <v>0.9182588888888888</v>
      </c>
      <c r="M70" s="19">
        <f>K70/K200</f>
        <v>0.015671822149564644</v>
      </c>
    </row>
    <row r="71" spans="2:13" ht="12.75">
      <c r="B71" s="107" t="s">
        <v>29</v>
      </c>
      <c r="C71" s="107"/>
      <c r="D71" s="107"/>
      <c r="E71" s="108" t="s">
        <v>30</v>
      </c>
      <c r="F71" s="108"/>
      <c r="G71" s="108"/>
      <c r="H71" s="13"/>
      <c r="I71" s="11">
        <v>282398.18</v>
      </c>
      <c r="J71" s="11">
        <v>270000</v>
      </c>
      <c r="K71" s="11">
        <v>247929.9</v>
      </c>
      <c r="L71" s="20">
        <f t="shared" si="6"/>
        <v>0.9182588888888888</v>
      </c>
      <c r="M71" s="20">
        <f>K71/K200</f>
        <v>0.015671822149564644</v>
      </c>
    </row>
    <row r="72" spans="2:13" ht="12.75">
      <c r="B72" s="83" t="s">
        <v>46</v>
      </c>
      <c r="C72" s="83"/>
      <c r="D72" s="83"/>
      <c r="E72" s="106" t="s">
        <v>47</v>
      </c>
      <c r="F72" s="106"/>
      <c r="G72" s="106"/>
      <c r="H72" s="8"/>
      <c r="I72" s="9">
        <f>SUM(I73)</f>
        <v>58244.52</v>
      </c>
      <c r="J72" s="9">
        <f>SUM(J73)</f>
        <v>136020</v>
      </c>
      <c r="K72" s="9">
        <f>SUM(K73)</f>
        <v>145224.17</v>
      </c>
      <c r="L72" s="21">
        <f t="shared" si="6"/>
        <v>1.0676677694456698</v>
      </c>
      <c r="M72" s="21">
        <f>K72/K200</f>
        <v>0.009179721219821173</v>
      </c>
    </row>
    <row r="73" spans="2:13" ht="12.75">
      <c r="B73" s="93" t="s">
        <v>48</v>
      </c>
      <c r="C73" s="93"/>
      <c r="D73" s="93"/>
      <c r="E73" s="98" t="s">
        <v>10</v>
      </c>
      <c r="F73" s="98"/>
      <c r="G73" s="98"/>
      <c r="H73" s="4"/>
      <c r="I73" s="11">
        <f>SUM(I74:I75)</f>
        <v>58244.52</v>
      </c>
      <c r="J73" s="11">
        <f>SUM(J74:J75)</f>
        <v>136020</v>
      </c>
      <c r="K73" s="11">
        <f>SUM(K74:K75)</f>
        <v>145224.17</v>
      </c>
      <c r="L73" s="19">
        <f t="shared" si="6"/>
        <v>1.0676677694456698</v>
      </c>
      <c r="M73" s="19">
        <f>K73/K200</f>
        <v>0.009179721219821173</v>
      </c>
    </row>
    <row r="74" spans="2:13" ht="12.75">
      <c r="B74" s="107" t="s">
        <v>49</v>
      </c>
      <c r="C74" s="107"/>
      <c r="D74" s="107"/>
      <c r="E74" s="108" t="s">
        <v>50</v>
      </c>
      <c r="F74" s="108"/>
      <c r="G74" s="108"/>
      <c r="H74" s="13"/>
      <c r="I74" s="11">
        <v>58244.52</v>
      </c>
      <c r="J74" s="11">
        <v>136000</v>
      </c>
      <c r="K74" s="11">
        <v>145206.04</v>
      </c>
      <c r="L74" s="20">
        <f t="shared" si="6"/>
        <v>1.0676914705882354</v>
      </c>
      <c r="M74" s="20">
        <f>K74/K200</f>
        <v>0.009178575209857986</v>
      </c>
    </row>
    <row r="75" spans="2:13" ht="12.75">
      <c r="B75" s="90" t="s">
        <v>23</v>
      </c>
      <c r="C75" s="116"/>
      <c r="D75" s="117"/>
      <c r="E75" s="108" t="s">
        <v>24</v>
      </c>
      <c r="F75" s="108"/>
      <c r="G75" s="108"/>
      <c r="H75" s="13"/>
      <c r="I75" s="11">
        <v>0</v>
      </c>
      <c r="J75" s="11">
        <v>20</v>
      </c>
      <c r="K75" s="11">
        <v>18.13</v>
      </c>
      <c r="L75" s="19">
        <f t="shared" si="6"/>
        <v>0.9065</v>
      </c>
      <c r="M75" s="19">
        <f>K75/K200</f>
        <v>1.14600996318559E-06</v>
      </c>
    </row>
    <row r="76" spans="2:13" ht="12.75">
      <c r="B76" s="83" t="s">
        <v>51</v>
      </c>
      <c r="C76" s="83"/>
      <c r="D76" s="83"/>
      <c r="E76" s="106" t="s">
        <v>52</v>
      </c>
      <c r="F76" s="106"/>
      <c r="G76" s="106"/>
      <c r="H76" s="8"/>
      <c r="I76" s="9">
        <f>SUM(I77,I80,I85,I87)</f>
        <v>122517.08000000002</v>
      </c>
      <c r="J76" s="9">
        <f>SUM(J77,J80,J85,J87)</f>
        <v>236930</v>
      </c>
      <c r="K76" s="9">
        <f>SUM(K77,K80,K85,K87)</f>
        <v>125195.39</v>
      </c>
      <c r="L76" s="21">
        <f aca="true" t="shared" si="7" ref="L76:L81">K76/J76</f>
        <v>0.5284066601949943</v>
      </c>
      <c r="M76" s="21">
        <f>K76/K200</f>
        <v>0.007913688046602623</v>
      </c>
    </row>
    <row r="77" spans="2:13" ht="12.75">
      <c r="B77" s="93" t="s">
        <v>53</v>
      </c>
      <c r="C77" s="93"/>
      <c r="D77" s="93"/>
      <c r="E77" s="98" t="s">
        <v>54</v>
      </c>
      <c r="F77" s="98"/>
      <c r="G77" s="98"/>
      <c r="H77" s="4"/>
      <c r="I77" s="11">
        <f>SUM(I78:I79)</f>
        <v>59286.55</v>
      </c>
      <c r="J77" s="11">
        <f>SUM(J78:J79)</f>
        <v>59358</v>
      </c>
      <c r="K77" s="11">
        <f>SUM(K78:K79)</f>
        <v>59326.6</v>
      </c>
      <c r="L77" s="19">
        <f t="shared" si="7"/>
        <v>0.9994710064355268</v>
      </c>
      <c r="M77" s="19">
        <f>K77/K200</f>
        <v>0.003750075823603211</v>
      </c>
    </row>
    <row r="78" spans="2:13" ht="45" customHeight="1">
      <c r="B78" s="85" t="s">
        <v>12</v>
      </c>
      <c r="C78" s="85"/>
      <c r="D78" s="85"/>
      <c r="E78" s="86" t="s">
        <v>211</v>
      </c>
      <c r="F78" s="86"/>
      <c r="G78" s="86"/>
      <c r="H78" s="13"/>
      <c r="I78" s="11">
        <v>59254</v>
      </c>
      <c r="J78" s="11">
        <v>59308</v>
      </c>
      <c r="K78" s="11">
        <v>59308</v>
      </c>
      <c r="L78" s="20">
        <f t="shared" si="7"/>
        <v>1</v>
      </c>
      <c r="M78" s="20">
        <f>K78/K200</f>
        <v>0.0037489001046117467</v>
      </c>
    </row>
    <row r="79" spans="2:13" ht="38.25" customHeight="1">
      <c r="B79" s="85" t="s">
        <v>55</v>
      </c>
      <c r="C79" s="85"/>
      <c r="D79" s="85"/>
      <c r="E79" s="86" t="s">
        <v>56</v>
      </c>
      <c r="F79" s="86"/>
      <c r="G79" s="86"/>
      <c r="H79" s="13"/>
      <c r="I79" s="11">
        <v>32.55</v>
      </c>
      <c r="J79" s="11">
        <v>50</v>
      </c>
      <c r="K79" s="11">
        <v>18.6</v>
      </c>
      <c r="L79" s="20">
        <f t="shared" si="7"/>
        <v>0.37200000000000005</v>
      </c>
      <c r="M79" s="20">
        <f>K79/K200</f>
        <v>1.1757189914645326E-06</v>
      </c>
    </row>
    <row r="80" spans="2:13" ht="12.75">
      <c r="B80" s="93" t="s">
        <v>57</v>
      </c>
      <c r="C80" s="93"/>
      <c r="D80" s="93"/>
      <c r="E80" s="98" t="s">
        <v>58</v>
      </c>
      <c r="F80" s="98"/>
      <c r="G80" s="98"/>
      <c r="H80" s="4"/>
      <c r="I80" s="11">
        <f>SUM(I81:I84)</f>
        <v>58897.26000000001</v>
      </c>
      <c r="J80" s="11">
        <f>SUM(J81:J83)</f>
        <v>37030</v>
      </c>
      <c r="K80" s="11">
        <f>SUM(K81:K83)</f>
        <v>32309.24</v>
      </c>
      <c r="L80" s="19">
        <f t="shared" si="7"/>
        <v>0.8725152578990009</v>
      </c>
      <c r="M80" s="19">
        <f>K80/K200</f>
        <v>0.0020422896273002973</v>
      </c>
    </row>
    <row r="81" spans="2:13" ht="12.75">
      <c r="B81" s="107" t="s">
        <v>59</v>
      </c>
      <c r="C81" s="107"/>
      <c r="D81" s="107"/>
      <c r="E81" s="108" t="s">
        <v>60</v>
      </c>
      <c r="F81" s="108"/>
      <c r="G81" s="108"/>
      <c r="H81" s="13"/>
      <c r="I81" s="11">
        <v>19209.83</v>
      </c>
      <c r="J81" s="11">
        <v>1000</v>
      </c>
      <c r="K81" s="11">
        <v>661.52</v>
      </c>
      <c r="L81" s="20">
        <f t="shared" si="7"/>
        <v>0.66152</v>
      </c>
      <c r="M81" s="20">
        <f>K81/K200</f>
        <v>4.181514124911922E-05</v>
      </c>
    </row>
    <row r="82" spans="2:13" ht="12.75">
      <c r="B82" s="85" t="s">
        <v>23</v>
      </c>
      <c r="C82" s="85"/>
      <c r="D82" s="85"/>
      <c r="E82" s="108" t="s">
        <v>24</v>
      </c>
      <c r="F82" s="108"/>
      <c r="G82" s="108"/>
      <c r="H82" s="13"/>
      <c r="I82" s="11">
        <v>25.95</v>
      </c>
      <c r="J82" s="11">
        <v>30</v>
      </c>
      <c r="K82" s="11">
        <v>22.47</v>
      </c>
      <c r="L82" s="20">
        <f aca="true" t="shared" si="8" ref="L82:L88">K82/J82</f>
        <v>0.749</v>
      </c>
      <c r="M82" s="20" t="s">
        <v>11</v>
      </c>
    </row>
    <row r="83" spans="2:13" ht="12.75">
      <c r="B83" s="107" t="s">
        <v>29</v>
      </c>
      <c r="C83" s="107"/>
      <c r="D83" s="107"/>
      <c r="E83" s="108" t="s">
        <v>30</v>
      </c>
      <c r="F83" s="108"/>
      <c r="G83" s="108"/>
      <c r="H83" s="13"/>
      <c r="I83" s="11">
        <v>39306.98</v>
      </c>
      <c r="J83" s="11">
        <v>36000</v>
      </c>
      <c r="K83" s="11">
        <v>31625.25</v>
      </c>
      <c r="L83" s="20">
        <f t="shared" si="8"/>
        <v>0.8784791666666667</v>
      </c>
      <c r="M83" s="20" t="s">
        <v>11</v>
      </c>
    </row>
    <row r="84" spans="2:13" ht="57.75" customHeight="1">
      <c r="B84" s="90" t="s">
        <v>163</v>
      </c>
      <c r="C84" s="91"/>
      <c r="D84" s="92"/>
      <c r="E84" s="87" t="s">
        <v>205</v>
      </c>
      <c r="F84" s="88"/>
      <c r="G84" s="89"/>
      <c r="H84" s="13"/>
      <c r="I84" s="11">
        <v>354.5</v>
      </c>
      <c r="J84" s="11">
        <v>0</v>
      </c>
      <c r="K84" s="11">
        <v>0</v>
      </c>
      <c r="L84" s="19" t="s">
        <v>11</v>
      </c>
      <c r="M84" s="19" t="s">
        <v>11</v>
      </c>
    </row>
    <row r="85" spans="2:13" ht="12.75">
      <c r="B85" s="93" t="s">
        <v>191</v>
      </c>
      <c r="C85" s="93"/>
      <c r="D85" s="93"/>
      <c r="E85" s="108" t="s">
        <v>199</v>
      </c>
      <c r="F85" s="108"/>
      <c r="G85" s="108"/>
      <c r="H85" s="13"/>
      <c r="I85" s="11">
        <f>SUM(I86)</f>
        <v>4333.27</v>
      </c>
      <c r="J85" s="11">
        <f>SUM(J86)</f>
        <v>24042</v>
      </c>
      <c r="K85" s="11">
        <f>SUM(K86)</f>
        <v>20557.58</v>
      </c>
      <c r="L85" s="19">
        <f t="shared" si="8"/>
        <v>0.8550694617752268</v>
      </c>
      <c r="M85" s="19">
        <f>K85/K200</f>
        <v>0.001299458990567282</v>
      </c>
    </row>
    <row r="86" spans="2:13" ht="43.5" customHeight="1">
      <c r="B86" s="85" t="s">
        <v>12</v>
      </c>
      <c r="C86" s="85"/>
      <c r="D86" s="85"/>
      <c r="E86" s="86" t="s">
        <v>211</v>
      </c>
      <c r="F86" s="86"/>
      <c r="G86" s="86"/>
      <c r="H86" s="13"/>
      <c r="I86" s="11">
        <v>4333.27</v>
      </c>
      <c r="J86" s="11">
        <v>24042</v>
      </c>
      <c r="K86" s="11">
        <v>20557.58</v>
      </c>
      <c r="L86" s="19">
        <f t="shared" si="8"/>
        <v>0.8550694617752268</v>
      </c>
      <c r="M86" s="19">
        <f>K86/K200</f>
        <v>0.001299458990567282</v>
      </c>
    </row>
    <row r="87" spans="2:13" ht="14.25" customHeight="1">
      <c r="B87" s="93" t="s">
        <v>154</v>
      </c>
      <c r="C87" s="93"/>
      <c r="D87" s="93"/>
      <c r="E87" s="98" t="s">
        <v>155</v>
      </c>
      <c r="F87" s="98"/>
      <c r="G87" s="98"/>
      <c r="H87" s="13"/>
      <c r="I87" s="11">
        <f>SUM(I88)</f>
        <v>0</v>
      </c>
      <c r="J87" s="11">
        <f>SUM(J88)</f>
        <v>116500</v>
      </c>
      <c r="K87" s="11">
        <f>SUM(K88)</f>
        <v>13001.97</v>
      </c>
      <c r="L87" s="19">
        <f t="shared" si="8"/>
        <v>0.11160489270386266</v>
      </c>
      <c r="M87" s="19">
        <f>K87/K200</f>
        <v>0.0008218636051318337</v>
      </c>
    </row>
    <row r="88" spans="2:13" ht="61.5" customHeight="1">
      <c r="B88" s="85" t="s">
        <v>163</v>
      </c>
      <c r="C88" s="85"/>
      <c r="D88" s="85"/>
      <c r="E88" s="86" t="s">
        <v>192</v>
      </c>
      <c r="F88" s="86"/>
      <c r="G88" s="86"/>
      <c r="H88" s="13"/>
      <c r="I88" s="11">
        <v>0</v>
      </c>
      <c r="J88" s="11">
        <v>116500</v>
      </c>
      <c r="K88" s="11">
        <v>13001.97</v>
      </c>
      <c r="L88" s="19">
        <f t="shared" si="8"/>
        <v>0.11160489270386266</v>
      </c>
      <c r="M88" s="19">
        <f>K88/K200</f>
        <v>0.0008218636051318337</v>
      </c>
    </row>
    <row r="89" spans="2:13" ht="48.75" customHeight="1">
      <c r="B89" s="83" t="s">
        <v>61</v>
      </c>
      <c r="C89" s="83"/>
      <c r="D89" s="83"/>
      <c r="E89" s="84" t="s">
        <v>62</v>
      </c>
      <c r="F89" s="84"/>
      <c r="G89" s="84"/>
      <c r="H89" s="8"/>
      <c r="I89" s="9">
        <f>SUM(I90,I92,I94,I96)</f>
        <v>32357</v>
      </c>
      <c r="J89" s="9">
        <f>SUM(J90,J92,J94,J96)</f>
        <v>13099</v>
      </c>
      <c r="K89" s="9">
        <f>SUM(K90,K92,K94,K96)</f>
        <v>13099</v>
      </c>
      <c r="L89" s="21">
        <f aca="true" t="shared" si="9" ref="L89:L115">K89/J89</f>
        <v>1</v>
      </c>
      <c r="M89" s="21">
        <f>K89/K200</f>
        <v>0.0008279969392039736</v>
      </c>
    </row>
    <row r="90" spans="2:13" ht="24.75" customHeight="1">
      <c r="B90" s="93" t="s">
        <v>63</v>
      </c>
      <c r="C90" s="93"/>
      <c r="D90" s="93"/>
      <c r="E90" s="94" t="s">
        <v>64</v>
      </c>
      <c r="F90" s="94"/>
      <c r="G90" s="94"/>
      <c r="H90" s="4"/>
      <c r="I90" s="11">
        <f>SUM(I91)</f>
        <v>867</v>
      </c>
      <c r="J90" s="11">
        <f>SUM(J91)</f>
        <v>861</v>
      </c>
      <c r="K90" s="11">
        <f>SUM(K91)</f>
        <v>861</v>
      </c>
      <c r="L90" s="19">
        <f t="shared" si="9"/>
        <v>1</v>
      </c>
      <c r="M90" s="19">
        <f>K90/K200</f>
        <v>5.4424411379084E-05</v>
      </c>
    </row>
    <row r="91" spans="2:13" ht="45" customHeight="1">
      <c r="B91" s="85" t="s">
        <v>12</v>
      </c>
      <c r="C91" s="85"/>
      <c r="D91" s="85"/>
      <c r="E91" s="86" t="s">
        <v>211</v>
      </c>
      <c r="F91" s="86"/>
      <c r="G91" s="86"/>
      <c r="H91" s="13"/>
      <c r="I91" s="11">
        <v>867</v>
      </c>
      <c r="J91" s="11">
        <v>861</v>
      </c>
      <c r="K91" s="11">
        <v>861</v>
      </c>
      <c r="L91" s="29">
        <f t="shared" si="9"/>
        <v>1</v>
      </c>
      <c r="M91" s="29">
        <f>K91/K200</f>
        <v>5.4424411379084E-05</v>
      </c>
    </row>
    <row r="92" spans="2:13" ht="20.25" customHeight="1">
      <c r="B92" s="93" t="s">
        <v>156</v>
      </c>
      <c r="C92" s="93"/>
      <c r="D92" s="93"/>
      <c r="E92" s="94" t="s">
        <v>157</v>
      </c>
      <c r="F92" s="94"/>
      <c r="G92" s="94"/>
      <c r="H92" s="13"/>
      <c r="I92" s="11">
        <f>SUM(I93)</f>
        <v>16948</v>
      </c>
      <c r="J92" s="11">
        <f>SUM(J93)</f>
        <v>0</v>
      </c>
      <c r="K92" s="70">
        <f>SUM(K93)</f>
        <v>0</v>
      </c>
      <c r="L92" s="73" t="s">
        <v>11</v>
      </c>
      <c r="M92" s="75" t="s">
        <v>11</v>
      </c>
    </row>
    <row r="93" spans="2:13" ht="39" customHeight="1">
      <c r="B93" s="95" t="s">
        <v>12</v>
      </c>
      <c r="C93" s="96"/>
      <c r="D93" s="97"/>
      <c r="E93" s="87" t="s">
        <v>211</v>
      </c>
      <c r="F93" s="88"/>
      <c r="G93" s="89"/>
      <c r="H93" s="13"/>
      <c r="I93" s="11">
        <v>16948</v>
      </c>
      <c r="J93" s="11">
        <v>0</v>
      </c>
      <c r="K93" s="70">
        <v>0</v>
      </c>
      <c r="L93" s="73" t="s">
        <v>11</v>
      </c>
      <c r="M93" s="72" t="s">
        <v>11</v>
      </c>
    </row>
    <row r="94" spans="2:13" ht="22.5" customHeight="1">
      <c r="B94" s="93" t="s">
        <v>208</v>
      </c>
      <c r="C94" s="93"/>
      <c r="D94" s="93"/>
      <c r="E94" s="94" t="s">
        <v>212</v>
      </c>
      <c r="F94" s="94"/>
      <c r="G94" s="94"/>
      <c r="H94" s="13"/>
      <c r="I94" s="11">
        <f>SUM(I95)</f>
        <v>0</v>
      </c>
      <c r="J94" s="11">
        <f>SUM(J95)</f>
        <v>12238</v>
      </c>
      <c r="K94" s="11">
        <f>SUM(K95)</f>
        <v>12238</v>
      </c>
      <c r="L94" s="73">
        <f>K94/J94</f>
        <v>1</v>
      </c>
      <c r="M94" s="74">
        <f>K94/K200</f>
        <v>0.0007735725278248896</v>
      </c>
    </row>
    <row r="95" spans="2:13" ht="39" customHeight="1">
      <c r="B95" s="95" t="s">
        <v>12</v>
      </c>
      <c r="C95" s="96"/>
      <c r="D95" s="97"/>
      <c r="E95" s="87" t="s">
        <v>211</v>
      </c>
      <c r="F95" s="88"/>
      <c r="G95" s="89"/>
      <c r="H95" s="13"/>
      <c r="I95" s="11">
        <v>0</v>
      </c>
      <c r="J95" s="11">
        <v>12238</v>
      </c>
      <c r="K95" s="70">
        <v>12238</v>
      </c>
      <c r="L95" s="73">
        <f>K95/J95</f>
        <v>1</v>
      </c>
      <c r="M95" s="74">
        <f>K95/K200</f>
        <v>0.0007735725278248896</v>
      </c>
    </row>
    <row r="96" spans="2:13" ht="39" customHeight="1">
      <c r="B96" s="93" t="s">
        <v>206</v>
      </c>
      <c r="C96" s="93"/>
      <c r="D96" s="93"/>
      <c r="E96" s="94" t="s">
        <v>207</v>
      </c>
      <c r="F96" s="94"/>
      <c r="G96" s="94"/>
      <c r="H96" s="13"/>
      <c r="I96" s="11">
        <f>SUM(I97)</f>
        <v>14542</v>
      </c>
      <c r="J96" s="11">
        <f>SUM(J97)</f>
        <v>0</v>
      </c>
      <c r="K96" s="11">
        <f>SUM(K97)</f>
        <v>0</v>
      </c>
      <c r="L96" s="19" t="s">
        <v>11</v>
      </c>
      <c r="M96" s="19">
        <v>0</v>
      </c>
    </row>
    <row r="97" spans="2:13" ht="39" customHeight="1">
      <c r="B97" s="95" t="s">
        <v>12</v>
      </c>
      <c r="C97" s="96"/>
      <c r="D97" s="97"/>
      <c r="E97" s="87" t="s">
        <v>211</v>
      </c>
      <c r="F97" s="88"/>
      <c r="G97" s="89"/>
      <c r="H97" s="13"/>
      <c r="I97" s="11">
        <v>14542</v>
      </c>
      <c r="J97" s="11">
        <v>0</v>
      </c>
      <c r="K97" s="11">
        <v>0</v>
      </c>
      <c r="L97" s="19" t="s">
        <v>11</v>
      </c>
      <c r="M97" s="19">
        <v>0</v>
      </c>
    </row>
    <row r="98" spans="2:13" ht="17.25" customHeight="1">
      <c r="B98" s="83" t="s">
        <v>195</v>
      </c>
      <c r="C98" s="83"/>
      <c r="D98" s="83"/>
      <c r="E98" s="84" t="s">
        <v>196</v>
      </c>
      <c r="F98" s="84"/>
      <c r="G98" s="84"/>
      <c r="H98" s="13"/>
      <c r="I98" s="36">
        <f>SUM(I100)</f>
        <v>0</v>
      </c>
      <c r="J98" s="36">
        <f>SUM(J100)</f>
        <v>200</v>
      </c>
      <c r="K98" s="36">
        <f>SUM(K100)</f>
        <v>200</v>
      </c>
      <c r="L98" s="37">
        <f>K98/J98</f>
        <v>1</v>
      </c>
      <c r="M98" s="37">
        <f>K98/K200</f>
        <v>1.2642139693167016E-05</v>
      </c>
    </row>
    <row r="99" spans="2:13" ht="17.25" customHeight="1">
      <c r="B99" s="128" t="s">
        <v>197</v>
      </c>
      <c r="C99" s="129"/>
      <c r="D99" s="130"/>
      <c r="E99" s="131" t="s">
        <v>198</v>
      </c>
      <c r="F99" s="132"/>
      <c r="G99" s="133"/>
      <c r="H99" s="63"/>
      <c r="I99" s="64">
        <f>SUM(I100)</f>
        <v>0</v>
      </c>
      <c r="J99" s="64">
        <f>SUM(J100)</f>
        <v>200</v>
      </c>
      <c r="K99" s="64">
        <f>SUM(K100)</f>
        <v>200</v>
      </c>
      <c r="L99" s="66">
        <f>K99/J99</f>
        <v>1</v>
      </c>
      <c r="M99" s="66">
        <f>K99/K200</f>
        <v>1.2642139693167016E-05</v>
      </c>
    </row>
    <row r="100" spans="2:13" ht="37.5" customHeight="1">
      <c r="B100" s="95" t="s">
        <v>12</v>
      </c>
      <c r="C100" s="96"/>
      <c r="D100" s="97"/>
      <c r="E100" s="87" t="s">
        <v>211</v>
      </c>
      <c r="F100" s="88"/>
      <c r="G100" s="89"/>
      <c r="H100" s="13"/>
      <c r="I100" s="11">
        <v>0</v>
      </c>
      <c r="J100" s="11">
        <v>200</v>
      </c>
      <c r="K100" s="11">
        <v>200</v>
      </c>
      <c r="L100" s="32">
        <f>K100/J100</f>
        <v>1</v>
      </c>
      <c r="M100" s="32">
        <f>K100/K200</f>
        <v>1.2642139693167016E-05</v>
      </c>
    </row>
    <row r="101" spans="2:13" ht="27.75" customHeight="1">
      <c r="B101" s="83" t="s">
        <v>65</v>
      </c>
      <c r="C101" s="83"/>
      <c r="D101" s="83"/>
      <c r="E101" s="84" t="s">
        <v>66</v>
      </c>
      <c r="F101" s="84"/>
      <c r="G101" s="84"/>
      <c r="H101" s="8"/>
      <c r="I101" s="9">
        <f aca="true" t="shared" si="10" ref="I101:K102">SUM(I102)</f>
        <v>1000</v>
      </c>
      <c r="J101" s="9">
        <f t="shared" si="10"/>
        <v>1000</v>
      </c>
      <c r="K101" s="9">
        <f t="shared" si="10"/>
        <v>1000</v>
      </c>
      <c r="L101" s="21">
        <f t="shared" si="9"/>
        <v>1</v>
      </c>
      <c r="M101" s="21">
        <f>K101/K200</f>
        <v>6.321069846583507E-05</v>
      </c>
    </row>
    <row r="102" spans="2:13" ht="12.75">
      <c r="B102" s="93" t="s">
        <v>67</v>
      </c>
      <c r="C102" s="93"/>
      <c r="D102" s="93"/>
      <c r="E102" s="98" t="s">
        <v>68</v>
      </c>
      <c r="F102" s="98"/>
      <c r="G102" s="98"/>
      <c r="H102" s="4"/>
      <c r="I102" s="11">
        <f t="shared" si="10"/>
        <v>1000</v>
      </c>
      <c r="J102" s="11">
        <f t="shared" si="10"/>
        <v>1000</v>
      </c>
      <c r="K102" s="11">
        <f t="shared" si="10"/>
        <v>1000</v>
      </c>
      <c r="L102" s="19">
        <f t="shared" si="9"/>
        <v>1</v>
      </c>
      <c r="M102" s="19">
        <f>K102/K200</f>
        <v>6.321069846583507E-05</v>
      </c>
    </row>
    <row r="103" spans="2:13" ht="45" customHeight="1">
      <c r="B103" s="85" t="s">
        <v>12</v>
      </c>
      <c r="C103" s="85"/>
      <c r="D103" s="85"/>
      <c r="E103" s="86" t="s">
        <v>211</v>
      </c>
      <c r="F103" s="86"/>
      <c r="G103" s="86"/>
      <c r="H103" s="13"/>
      <c r="I103" s="11">
        <v>1000</v>
      </c>
      <c r="J103" s="11">
        <v>1000</v>
      </c>
      <c r="K103" s="11">
        <v>1000</v>
      </c>
      <c r="L103" s="20">
        <f t="shared" si="9"/>
        <v>1</v>
      </c>
      <c r="M103" s="20">
        <f>K103/K200</f>
        <v>6.321069846583507E-05</v>
      </c>
    </row>
    <row r="104" spans="2:13" ht="55.5" customHeight="1">
      <c r="B104" s="83" t="s">
        <v>69</v>
      </c>
      <c r="C104" s="83"/>
      <c r="D104" s="83"/>
      <c r="E104" s="84" t="s">
        <v>70</v>
      </c>
      <c r="F104" s="84"/>
      <c r="G104" s="84"/>
      <c r="H104" s="8"/>
      <c r="I104" s="9">
        <f>SUM(I105,I108,I117,I130,I136,I139)</f>
        <v>4159776.7300000004</v>
      </c>
      <c r="J104" s="9">
        <f>SUM(J105,J108,J117,J130,J136,J139)</f>
        <v>4645609</v>
      </c>
      <c r="K104" s="9">
        <f>SUM(K105,K108,K117,K130,K136,K139)</f>
        <v>4531147.19</v>
      </c>
      <c r="L104" s="21">
        <f t="shared" si="9"/>
        <v>0.9753612906294956</v>
      </c>
      <c r="M104" s="21">
        <f>K104/K200</f>
        <v>0.2864169787314059</v>
      </c>
    </row>
    <row r="105" spans="2:13" ht="16.5" customHeight="1">
      <c r="B105" s="93" t="s">
        <v>71</v>
      </c>
      <c r="C105" s="93"/>
      <c r="D105" s="93"/>
      <c r="E105" s="98" t="s">
        <v>72</v>
      </c>
      <c r="F105" s="98"/>
      <c r="G105" s="98"/>
      <c r="H105" s="4"/>
      <c r="I105" s="11">
        <f>SUM(I106:I107)</f>
        <v>2185.26</v>
      </c>
      <c r="J105" s="11">
        <f>SUM(J106:J107)</f>
        <v>2000</v>
      </c>
      <c r="K105" s="11">
        <f>SUM(K106:K107)</f>
        <v>719.1</v>
      </c>
      <c r="L105" s="19">
        <f t="shared" si="9"/>
        <v>0.35955000000000004</v>
      </c>
      <c r="M105" s="19">
        <f>K105/K200</f>
        <v>4.5454813266782005E-05</v>
      </c>
    </row>
    <row r="106" spans="2:13" ht="27" customHeight="1">
      <c r="B106" s="107" t="s">
        <v>73</v>
      </c>
      <c r="C106" s="107"/>
      <c r="D106" s="107"/>
      <c r="E106" s="86" t="s">
        <v>74</v>
      </c>
      <c r="F106" s="86"/>
      <c r="G106" s="86"/>
      <c r="H106" s="13"/>
      <c r="I106" s="11">
        <v>1708.26</v>
      </c>
      <c r="J106" s="11">
        <v>1600</v>
      </c>
      <c r="K106" s="11">
        <v>648.1</v>
      </c>
      <c r="L106" s="20">
        <f t="shared" si="9"/>
        <v>0.4050625</v>
      </c>
      <c r="M106" s="20">
        <f>K106/K200</f>
        <v>4.0966853675707713E-05</v>
      </c>
    </row>
    <row r="107" spans="2:13" ht="19.5" customHeight="1">
      <c r="B107" s="107" t="s">
        <v>43</v>
      </c>
      <c r="C107" s="107"/>
      <c r="D107" s="107"/>
      <c r="E107" s="86" t="s">
        <v>44</v>
      </c>
      <c r="F107" s="86"/>
      <c r="G107" s="86"/>
      <c r="H107" s="13"/>
      <c r="I107" s="11">
        <v>477</v>
      </c>
      <c r="J107" s="11">
        <v>400</v>
      </c>
      <c r="K107" s="11">
        <v>71</v>
      </c>
      <c r="L107" s="33">
        <f t="shared" si="9"/>
        <v>0.1775</v>
      </c>
      <c r="M107" s="33">
        <f>K107/K200</f>
        <v>4.48795959107429E-06</v>
      </c>
    </row>
    <row r="108" spans="2:13" ht="44.25" customHeight="1">
      <c r="B108" s="93" t="s">
        <v>75</v>
      </c>
      <c r="C108" s="93"/>
      <c r="D108" s="93"/>
      <c r="E108" s="94" t="s">
        <v>76</v>
      </c>
      <c r="F108" s="94"/>
      <c r="G108" s="94"/>
      <c r="H108" s="4"/>
      <c r="I108" s="11">
        <f>SUM(I109:I116)</f>
        <v>1045136.8099999999</v>
      </c>
      <c r="J108" s="11">
        <f>SUM(J109:J116)</f>
        <v>1113214</v>
      </c>
      <c r="K108" s="11">
        <f>SUM(K109:K116)</f>
        <v>1060164.5400000003</v>
      </c>
      <c r="L108" s="32">
        <f t="shared" si="9"/>
        <v>0.9523456765725191</v>
      </c>
      <c r="M108" s="32">
        <f>K108/K200</f>
        <v>0.06701374106211076</v>
      </c>
    </row>
    <row r="109" spans="2:13" ht="12.75">
      <c r="B109" s="107" t="s">
        <v>77</v>
      </c>
      <c r="C109" s="107"/>
      <c r="D109" s="107"/>
      <c r="E109" s="108" t="s">
        <v>78</v>
      </c>
      <c r="F109" s="108"/>
      <c r="G109" s="108"/>
      <c r="H109" s="13"/>
      <c r="I109" s="11">
        <v>955327.98</v>
      </c>
      <c r="J109" s="11">
        <v>1080000</v>
      </c>
      <c r="K109" s="11">
        <v>1035100.93</v>
      </c>
      <c r="L109" s="20">
        <f t="shared" si="9"/>
        <v>0.9584267870370371</v>
      </c>
      <c r="M109" s="20">
        <f>K109/K200</f>
        <v>0.06542945276793546</v>
      </c>
    </row>
    <row r="110" spans="2:13" ht="12.75">
      <c r="B110" s="107" t="s">
        <v>79</v>
      </c>
      <c r="C110" s="107"/>
      <c r="D110" s="107"/>
      <c r="E110" s="108" t="s">
        <v>80</v>
      </c>
      <c r="F110" s="108"/>
      <c r="G110" s="108"/>
      <c r="H110" s="13"/>
      <c r="I110" s="11">
        <v>126.11</v>
      </c>
      <c r="J110" s="11">
        <v>1000</v>
      </c>
      <c r="K110" s="11">
        <v>226</v>
      </c>
      <c r="L110" s="20">
        <f t="shared" si="9"/>
        <v>0.226</v>
      </c>
      <c r="M110" s="20">
        <v>0</v>
      </c>
    </row>
    <row r="111" spans="2:13" ht="12.75">
      <c r="B111" s="107" t="s">
        <v>81</v>
      </c>
      <c r="C111" s="107"/>
      <c r="D111" s="107"/>
      <c r="E111" s="108" t="s">
        <v>82</v>
      </c>
      <c r="F111" s="108"/>
      <c r="G111" s="108"/>
      <c r="H111" s="13"/>
      <c r="I111" s="11">
        <v>11169</v>
      </c>
      <c r="J111" s="11">
        <v>12000</v>
      </c>
      <c r="K111" s="11">
        <v>12607</v>
      </c>
      <c r="L111" s="20">
        <f t="shared" si="9"/>
        <v>1.0505833333333334</v>
      </c>
      <c r="M111" s="20">
        <f>K111/K200</f>
        <v>0.0007968972755587828</v>
      </c>
    </row>
    <row r="112" spans="2:13" ht="12.75">
      <c r="B112" s="107" t="s">
        <v>87</v>
      </c>
      <c r="C112" s="107"/>
      <c r="D112" s="107"/>
      <c r="E112" s="108" t="s">
        <v>88</v>
      </c>
      <c r="F112" s="108"/>
      <c r="G112" s="108"/>
      <c r="H112" s="13"/>
      <c r="I112" s="11">
        <v>187.48</v>
      </c>
      <c r="J112" s="11">
        <v>700</v>
      </c>
      <c r="K112" s="11">
        <v>655</v>
      </c>
      <c r="L112" s="20" t="s">
        <v>11</v>
      </c>
      <c r="M112" s="20" t="s">
        <v>11</v>
      </c>
    </row>
    <row r="113" spans="2:15" ht="24.75" customHeight="1">
      <c r="B113" s="107" t="s">
        <v>93</v>
      </c>
      <c r="C113" s="107"/>
      <c r="D113" s="107"/>
      <c r="E113" s="86" t="s">
        <v>94</v>
      </c>
      <c r="F113" s="86"/>
      <c r="G113" s="86"/>
      <c r="H113" s="13"/>
      <c r="I113" s="11">
        <v>71919</v>
      </c>
      <c r="J113" s="11">
        <v>0</v>
      </c>
      <c r="K113" s="11">
        <v>0</v>
      </c>
      <c r="L113" s="20" t="s">
        <v>11</v>
      </c>
      <c r="M113" s="20" t="s">
        <v>11</v>
      </c>
      <c r="O113" s="81"/>
    </row>
    <row r="114" spans="2:13" ht="12.75">
      <c r="B114" s="107" t="s">
        <v>83</v>
      </c>
      <c r="C114" s="107"/>
      <c r="D114" s="107"/>
      <c r="E114" s="108" t="s">
        <v>84</v>
      </c>
      <c r="F114" s="108"/>
      <c r="G114" s="108"/>
      <c r="H114" s="13"/>
      <c r="I114" s="11">
        <v>172</v>
      </c>
      <c r="J114" s="11">
        <v>1014</v>
      </c>
      <c r="K114" s="11">
        <v>6054</v>
      </c>
      <c r="L114" s="20">
        <f>K114/J114</f>
        <v>5.970414201183432</v>
      </c>
      <c r="M114" s="20">
        <f>K114/K200</f>
        <v>0.00038267756851216556</v>
      </c>
    </row>
    <row r="115" spans="2:13" ht="19.5" customHeight="1">
      <c r="B115" s="107" t="s">
        <v>43</v>
      </c>
      <c r="C115" s="107"/>
      <c r="D115" s="107"/>
      <c r="E115" s="108" t="s">
        <v>44</v>
      </c>
      <c r="F115" s="108"/>
      <c r="G115" s="108"/>
      <c r="H115" s="13"/>
      <c r="I115" s="11">
        <v>6094.44</v>
      </c>
      <c r="J115" s="11">
        <v>18300</v>
      </c>
      <c r="K115" s="11">
        <v>5412.51</v>
      </c>
      <c r="L115" s="20">
        <f t="shared" si="9"/>
        <v>0.29576557377049184</v>
      </c>
      <c r="M115" s="20">
        <f>K115/K200</f>
        <v>0.000342128537553317</v>
      </c>
    </row>
    <row r="116" spans="2:13" ht="12" customHeight="1">
      <c r="B116" s="107" t="s">
        <v>29</v>
      </c>
      <c r="C116" s="107"/>
      <c r="D116" s="107"/>
      <c r="E116" s="108" t="s">
        <v>30</v>
      </c>
      <c r="F116" s="108"/>
      <c r="G116" s="108"/>
      <c r="H116" s="13"/>
      <c r="I116" s="11">
        <v>140.8</v>
      </c>
      <c r="J116" s="11">
        <v>200</v>
      </c>
      <c r="K116" s="11">
        <v>109.1</v>
      </c>
      <c r="L116" s="22" t="s">
        <v>11</v>
      </c>
      <c r="M116" s="20">
        <f>K116/K200</f>
        <v>6.896287202622606E-06</v>
      </c>
    </row>
    <row r="117" spans="2:15" ht="52.5" customHeight="1">
      <c r="B117" s="93" t="s">
        <v>85</v>
      </c>
      <c r="C117" s="93"/>
      <c r="D117" s="93"/>
      <c r="E117" s="94" t="s">
        <v>86</v>
      </c>
      <c r="F117" s="94"/>
      <c r="G117" s="94"/>
      <c r="H117" s="4"/>
      <c r="I117" s="11">
        <f>SUM(I118:I129)</f>
        <v>1035674.0900000001</v>
      </c>
      <c r="J117" s="11">
        <f>SUM(J118:J129)</f>
        <v>1193300</v>
      </c>
      <c r="K117" s="11">
        <f>SUM(K118:K129)</f>
        <v>1094043.29</v>
      </c>
      <c r="L117" s="19">
        <f aca="true" t="shared" si="11" ref="L117:L139">K117/J117</f>
        <v>0.9168216626162742</v>
      </c>
      <c r="M117" s="19">
        <f>K117/K200</f>
        <v>0.06915524051276016</v>
      </c>
      <c r="O117" s="81"/>
    </row>
    <row r="118" spans="2:13" ht="12.75">
      <c r="B118" s="107" t="s">
        <v>77</v>
      </c>
      <c r="C118" s="107"/>
      <c r="D118" s="107"/>
      <c r="E118" s="108" t="s">
        <v>78</v>
      </c>
      <c r="F118" s="108"/>
      <c r="G118" s="108"/>
      <c r="H118" s="13"/>
      <c r="I118" s="11">
        <v>698332.77</v>
      </c>
      <c r="J118" s="11">
        <v>856300</v>
      </c>
      <c r="K118" s="11">
        <v>736617.83</v>
      </c>
      <c r="L118" s="20">
        <f t="shared" si="11"/>
        <v>0.8602333644750672</v>
      </c>
      <c r="M118" s="20">
        <f>K118/K200</f>
        <v>0.04656212753668776</v>
      </c>
    </row>
    <row r="119" spans="2:13" ht="12.75">
      <c r="B119" s="107" t="s">
        <v>79</v>
      </c>
      <c r="C119" s="107"/>
      <c r="D119" s="107"/>
      <c r="E119" s="108" t="s">
        <v>80</v>
      </c>
      <c r="F119" s="108"/>
      <c r="G119" s="108"/>
      <c r="H119" s="13"/>
      <c r="I119" s="11">
        <v>4469.68</v>
      </c>
      <c r="J119" s="11">
        <v>7000</v>
      </c>
      <c r="K119" s="11">
        <v>4252.1</v>
      </c>
      <c r="L119" s="20">
        <f t="shared" si="11"/>
        <v>0.6074428571428572</v>
      </c>
      <c r="M119" s="20">
        <f>K119/K200</f>
        <v>0.0002687782109465773</v>
      </c>
    </row>
    <row r="120" spans="2:13" ht="12.75">
      <c r="B120" s="107" t="s">
        <v>81</v>
      </c>
      <c r="C120" s="107"/>
      <c r="D120" s="107"/>
      <c r="E120" s="108" t="s">
        <v>82</v>
      </c>
      <c r="F120" s="108"/>
      <c r="G120" s="108"/>
      <c r="H120" s="13"/>
      <c r="I120" s="11">
        <v>1396</v>
      </c>
      <c r="J120" s="11">
        <v>2000</v>
      </c>
      <c r="K120" s="11">
        <v>1396.4</v>
      </c>
      <c r="L120" s="20">
        <f t="shared" si="11"/>
        <v>0.6982</v>
      </c>
      <c r="M120" s="20">
        <f>K120/K200</f>
        <v>8.826741933769211E-05</v>
      </c>
    </row>
    <row r="121" spans="2:13" ht="12.75">
      <c r="B121" s="107" t="s">
        <v>87</v>
      </c>
      <c r="C121" s="107"/>
      <c r="D121" s="107"/>
      <c r="E121" s="108" t="s">
        <v>88</v>
      </c>
      <c r="F121" s="108"/>
      <c r="G121" s="108"/>
      <c r="H121" s="13"/>
      <c r="I121" s="11">
        <v>71764.1</v>
      </c>
      <c r="J121" s="11">
        <v>70000</v>
      </c>
      <c r="K121" s="11">
        <v>71686.3</v>
      </c>
      <c r="L121" s="20">
        <f t="shared" si="11"/>
        <v>1.02409</v>
      </c>
      <c r="M121" s="20">
        <f>K121/K200</f>
        <v>0.004531341093431393</v>
      </c>
    </row>
    <row r="122" spans="2:13" ht="12.75">
      <c r="B122" s="107" t="s">
        <v>89</v>
      </c>
      <c r="C122" s="107"/>
      <c r="D122" s="107"/>
      <c r="E122" s="108" t="s">
        <v>90</v>
      </c>
      <c r="F122" s="108"/>
      <c r="G122" s="108"/>
      <c r="H122" s="13"/>
      <c r="I122" s="11">
        <v>10415.2</v>
      </c>
      <c r="J122" s="11">
        <v>34500</v>
      </c>
      <c r="K122" s="11">
        <v>36000.29</v>
      </c>
      <c r="L122" s="20">
        <f t="shared" si="11"/>
        <v>1.0434866666666667</v>
      </c>
      <c r="M122" s="20">
        <f>K122/K200</f>
        <v>0.002275603475872618</v>
      </c>
    </row>
    <row r="123" spans="2:15" ht="12.75">
      <c r="B123" s="107" t="s">
        <v>91</v>
      </c>
      <c r="C123" s="107"/>
      <c r="D123" s="107"/>
      <c r="E123" s="108" t="s">
        <v>92</v>
      </c>
      <c r="F123" s="108"/>
      <c r="G123" s="108"/>
      <c r="H123" s="13"/>
      <c r="I123" s="11">
        <v>972</v>
      </c>
      <c r="J123" s="11">
        <v>2800</v>
      </c>
      <c r="K123" s="11">
        <v>3118</v>
      </c>
      <c r="L123" s="20">
        <f t="shared" si="11"/>
        <v>1.1135714285714287</v>
      </c>
      <c r="M123" s="20">
        <f>K123/K200</f>
        <v>0.00019709095781647376</v>
      </c>
      <c r="O123" s="81"/>
    </row>
    <row r="124" spans="2:15" ht="24.75" customHeight="1">
      <c r="B124" s="107" t="s">
        <v>93</v>
      </c>
      <c r="C124" s="107"/>
      <c r="D124" s="107"/>
      <c r="E124" s="86" t="s">
        <v>94</v>
      </c>
      <c r="F124" s="86"/>
      <c r="G124" s="86"/>
      <c r="H124" s="13"/>
      <c r="I124" s="11">
        <v>1689</v>
      </c>
      <c r="J124" s="11">
        <v>85000</v>
      </c>
      <c r="K124" s="11">
        <v>84849</v>
      </c>
      <c r="L124" s="20">
        <f t="shared" si="11"/>
        <v>0.9982235294117647</v>
      </c>
      <c r="M124" s="20">
        <f>K124/K200</f>
        <v>0.00536336455412764</v>
      </c>
      <c r="O124" s="81"/>
    </row>
    <row r="125" spans="2:13" ht="12.75">
      <c r="B125" s="107" t="s">
        <v>95</v>
      </c>
      <c r="C125" s="107"/>
      <c r="D125" s="107"/>
      <c r="E125" s="108" t="s">
        <v>96</v>
      </c>
      <c r="F125" s="108"/>
      <c r="G125" s="108"/>
      <c r="H125" s="13"/>
      <c r="I125" s="11">
        <v>18509</v>
      </c>
      <c r="J125" s="11">
        <v>16000</v>
      </c>
      <c r="K125" s="11">
        <v>16204</v>
      </c>
      <c r="L125" s="20">
        <f t="shared" si="11"/>
        <v>1.01275</v>
      </c>
      <c r="M125" s="20">
        <f>K125/K200</f>
        <v>0.0010242661579403915</v>
      </c>
    </row>
    <row r="126" spans="2:13" ht="12.75">
      <c r="B126" s="107" t="s">
        <v>83</v>
      </c>
      <c r="C126" s="107"/>
      <c r="D126" s="107"/>
      <c r="E126" s="108" t="s">
        <v>84</v>
      </c>
      <c r="F126" s="108"/>
      <c r="G126" s="108"/>
      <c r="H126" s="13"/>
      <c r="I126" s="11">
        <v>201715.8</v>
      </c>
      <c r="J126" s="11">
        <v>73000</v>
      </c>
      <c r="K126" s="11">
        <v>92960.53</v>
      </c>
      <c r="L126" s="20">
        <f t="shared" si="11"/>
        <v>1.2734319178082192</v>
      </c>
      <c r="M126" s="20">
        <f>K126/K200</f>
        <v>0.005876100031054215</v>
      </c>
    </row>
    <row r="127" spans="2:13" ht="12.75">
      <c r="B127" s="107" t="s">
        <v>97</v>
      </c>
      <c r="C127" s="107"/>
      <c r="D127" s="107"/>
      <c r="E127" s="108" t="s">
        <v>159</v>
      </c>
      <c r="F127" s="108"/>
      <c r="G127" s="108"/>
      <c r="H127" s="13"/>
      <c r="I127" s="11">
        <v>1761</v>
      </c>
      <c r="J127" s="11">
        <v>25000</v>
      </c>
      <c r="K127" s="11">
        <v>22910.72</v>
      </c>
      <c r="L127" s="20">
        <f t="shared" si="11"/>
        <v>0.9164288</v>
      </c>
      <c r="M127" s="20">
        <f>K127/K200</f>
        <v>0.0014482026135551771</v>
      </c>
    </row>
    <row r="128" spans="2:13" ht="19.5" customHeight="1">
      <c r="B128" s="107" t="s">
        <v>43</v>
      </c>
      <c r="C128" s="107"/>
      <c r="D128" s="107"/>
      <c r="E128" s="108" t="s">
        <v>44</v>
      </c>
      <c r="F128" s="108"/>
      <c r="G128" s="108"/>
      <c r="H128" s="13"/>
      <c r="I128" s="11">
        <v>21537.74</v>
      </c>
      <c r="J128" s="11">
        <v>19000</v>
      </c>
      <c r="K128" s="11">
        <v>20281.42</v>
      </c>
      <c r="L128" s="20">
        <f t="shared" si="11"/>
        <v>1.0674431578947368</v>
      </c>
      <c r="M128" s="20">
        <f>K128/K200</f>
        <v>0.0012820027240789567</v>
      </c>
    </row>
    <row r="129" spans="2:13" ht="14.25" customHeight="1">
      <c r="B129" s="107" t="s">
        <v>29</v>
      </c>
      <c r="C129" s="107"/>
      <c r="D129" s="107"/>
      <c r="E129" s="108" t="s">
        <v>30</v>
      </c>
      <c r="F129" s="108"/>
      <c r="G129" s="108"/>
      <c r="H129" s="13"/>
      <c r="I129" s="11">
        <v>3111.8</v>
      </c>
      <c r="J129" s="11">
        <v>2700</v>
      </c>
      <c r="K129" s="11">
        <v>3766.7</v>
      </c>
      <c r="L129" s="20" t="s">
        <v>11</v>
      </c>
      <c r="M129" s="20" t="s">
        <v>11</v>
      </c>
    </row>
    <row r="130" spans="2:13" ht="27.75" customHeight="1">
      <c r="B130" s="93" t="s">
        <v>98</v>
      </c>
      <c r="C130" s="93"/>
      <c r="D130" s="93"/>
      <c r="E130" s="94" t="s">
        <v>99</v>
      </c>
      <c r="F130" s="94"/>
      <c r="G130" s="94"/>
      <c r="H130" s="4"/>
      <c r="I130" s="11">
        <f>SUM(I131:I135)</f>
        <v>139080.16</v>
      </c>
      <c r="J130" s="11">
        <f>SUM(J131:J135)</f>
        <v>125100</v>
      </c>
      <c r="K130" s="11">
        <f>SUM(K131:K135)</f>
        <v>121952.31999999999</v>
      </c>
      <c r="L130" s="19">
        <f t="shared" si="11"/>
        <v>0.9748386890487609</v>
      </c>
      <c r="M130" s="19">
        <f>K130/K200</f>
        <v>0.007708691326729028</v>
      </c>
    </row>
    <row r="131" spans="2:13" ht="12.75">
      <c r="B131" s="107" t="s">
        <v>100</v>
      </c>
      <c r="C131" s="107"/>
      <c r="D131" s="107"/>
      <c r="E131" s="108" t="s">
        <v>101</v>
      </c>
      <c r="F131" s="108"/>
      <c r="G131" s="108"/>
      <c r="H131" s="13"/>
      <c r="I131" s="11">
        <v>24942</v>
      </c>
      <c r="J131" s="11">
        <v>20000</v>
      </c>
      <c r="K131" s="11">
        <v>18358.3</v>
      </c>
      <c r="L131" s="20">
        <f t="shared" si="11"/>
        <v>0.9179149999999999</v>
      </c>
      <c r="M131" s="20">
        <f>K131/K200</f>
        <v>0.00116044096564534</v>
      </c>
    </row>
    <row r="132" spans="2:13" ht="12.75">
      <c r="B132" s="107" t="s">
        <v>151</v>
      </c>
      <c r="C132" s="107"/>
      <c r="D132" s="107"/>
      <c r="E132" s="108" t="s">
        <v>152</v>
      </c>
      <c r="F132" s="108"/>
      <c r="G132" s="108"/>
      <c r="H132" s="13"/>
      <c r="I132" s="11">
        <v>19934.63</v>
      </c>
      <c r="J132" s="11">
        <v>6000</v>
      </c>
      <c r="K132" s="11">
        <v>5498.07</v>
      </c>
      <c r="L132" s="20" t="s">
        <v>11</v>
      </c>
      <c r="M132" s="20" t="s">
        <v>11</v>
      </c>
    </row>
    <row r="133" spans="2:13" ht="12.75" customHeight="1">
      <c r="B133" s="107" t="s">
        <v>102</v>
      </c>
      <c r="C133" s="107"/>
      <c r="D133" s="107"/>
      <c r="E133" s="108" t="s">
        <v>213</v>
      </c>
      <c r="F133" s="108"/>
      <c r="G133" s="108"/>
      <c r="H133" s="13"/>
      <c r="I133" s="11">
        <v>80409.59</v>
      </c>
      <c r="J133" s="11">
        <v>83000</v>
      </c>
      <c r="K133" s="11">
        <v>82927.96</v>
      </c>
      <c r="L133" s="20">
        <f t="shared" si="11"/>
        <v>0.9991320481927711</v>
      </c>
      <c r="M133" s="20">
        <f>K133/K200</f>
        <v>0.005241934273946833</v>
      </c>
    </row>
    <row r="134" spans="2:13" ht="24.75" customHeight="1">
      <c r="B134" s="107" t="s">
        <v>103</v>
      </c>
      <c r="C134" s="107"/>
      <c r="D134" s="107"/>
      <c r="E134" s="86" t="s">
        <v>104</v>
      </c>
      <c r="F134" s="86"/>
      <c r="G134" s="86"/>
      <c r="H134" s="13"/>
      <c r="I134" s="11">
        <v>13620.03</v>
      </c>
      <c r="J134" s="11">
        <v>16000</v>
      </c>
      <c r="K134" s="11">
        <v>15085.45</v>
      </c>
      <c r="L134" s="20">
        <f t="shared" si="11"/>
        <v>0.9428406250000001</v>
      </c>
      <c r="M134" s="20">
        <f>K134/K200</f>
        <v>0.0009535618311714318</v>
      </c>
    </row>
    <row r="135" spans="2:13" ht="14.25" customHeight="1">
      <c r="B135" s="107" t="s">
        <v>23</v>
      </c>
      <c r="C135" s="107"/>
      <c r="D135" s="107"/>
      <c r="E135" s="86" t="s">
        <v>24</v>
      </c>
      <c r="F135" s="86"/>
      <c r="G135" s="86"/>
      <c r="H135" s="13"/>
      <c r="I135" s="11">
        <v>173.91</v>
      </c>
      <c r="J135" s="11">
        <v>100</v>
      </c>
      <c r="K135" s="11">
        <v>82.54</v>
      </c>
      <c r="L135" s="20">
        <f>K135/J135</f>
        <v>0.8254</v>
      </c>
      <c r="M135" s="20">
        <f>K135/K200</f>
        <v>5.217411051370028E-06</v>
      </c>
    </row>
    <row r="136" spans="2:13" ht="24" customHeight="1">
      <c r="B136" s="93" t="s">
        <v>105</v>
      </c>
      <c r="C136" s="93"/>
      <c r="D136" s="93"/>
      <c r="E136" s="94" t="s">
        <v>106</v>
      </c>
      <c r="F136" s="94"/>
      <c r="G136" s="94"/>
      <c r="H136" s="4"/>
      <c r="I136" s="11">
        <f>SUM(I137:I138)</f>
        <v>1937200.77</v>
      </c>
      <c r="J136" s="11">
        <f>SUM(J137:J138)</f>
        <v>2209315</v>
      </c>
      <c r="K136" s="11">
        <f>SUM(K137:K138)</f>
        <v>2253985.94</v>
      </c>
      <c r="L136" s="20">
        <f t="shared" si="11"/>
        <v>1.0202193621099753</v>
      </c>
      <c r="M136" s="20">
        <f>K136/K200</f>
        <v>0.14247602559957182</v>
      </c>
    </row>
    <row r="137" spans="2:13" ht="12.75">
      <c r="B137" s="107" t="s">
        <v>107</v>
      </c>
      <c r="C137" s="107"/>
      <c r="D137" s="107"/>
      <c r="E137" s="108" t="s">
        <v>108</v>
      </c>
      <c r="F137" s="108"/>
      <c r="G137" s="108"/>
      <c r="H137" s="13"/>
      <c r="I137" s="11">
        <v>1906562</v>
      </c>
      <c r="J137" s="11">
        <v>2189315</v>
      </c>
      <c r="K137" s="11">
        <v>2226642</v>
      </c>
      <c r="L137" s="20">
        <f t="shared" si="11"/>
        <v>1.0170496251110508</v>
      </c>
      <c r="M137" s="20">
        <f>K137/K200</f>
        <v>0.14074759605336395</v>
      </c>
    </row>
    <row r="138" spans="2:13" ht="12.75">
      <c r="B138" s="107" t="s">
        <v>109</v>
      </c>
      <c r="C138" s="107"/>
      <c r="D138" s="107"/>
      <c r="E138" s="108" t="s">
        <v>110</v>
      </c>
      <c r="F138" s="108"/>
      <c r="G138" s="108"/>
      <c r="H138" s="13"/>
      <c r="I138" s="11">
        <v>30638.77</v>
      </c>
      <c r="J138" s="11">
        <v>20000</v>
      </c>
      <c r="K138" s="11">
        <v>27343.94</v>
      </c>
      <c r="L138" s="33">
        <f t="shared" si="11"/>
        <v>1.367197</v>
      </c>
      <c r="M138" s="33">
        <f>K138/K200</f>
        <v>0.0017284295462078863</v>
      </c>
    </row>
    <row r="139" spans="2:13" ht="24" customHeight="1">
      <c r="B139" s="93" t="s">
        <v>111</v>
      </c>
      <c r="C139" s="93"/>
      <c r="D139" s="93"/>
      <c r="E139" s="94" t="s">
        <v>112</v>
      </c>
      <c r="F139" s="94"/>
      <c r="G139" s="94"/>
      <c r="H139" s="4"/>
      <c r="I139" s="11">
        <f>SUM(I140:I141)</f>
        <v>499.64</v>
      </c>
      <c r="J139" s="11">
        <f>SUM(J140:J141)</f>
        <v>2680</v>
      </c>
      <c r="K139" s="11">
        <f>SUM(K140:K141)</f>
        <v>282</v>
      </c>
      <c r="L139" s="54">
        <f t="shared" si="11"/>
        <v>0.10522388059701493</v>
      </c>
      <c r="M139" s="32">
        <f>K139/K200</f>
        <v>1.782541696736549E-05</v>
      </c>
    </row>
    <row r="140" spans="2:13" ht="15.75" customHeight="1">
      <c r="B140" s="107" t="s">
        <v>128</v>
      </c>
      <c r="C140" s="107"/>
      <c r="D140" s="107"/>
      <c r="E140" s="108" t="s">
        <v>129</v>
      </c>
      <c r="F140" s="108"/>
      <c r="G140" s="108"/>
      <c r="H140" s="4"/>
      <c r="I140" s="11">
        <v>499.64</v>
      </c>
      <c r="J140" s="11">
        <v>80</v>
      </c>
      <c r="K140" s="11">
        <v>282</v>
      </c>
      <c r="L140" s="62">
        <f>K140/J140</f>
        <v>3.525</v>
      </c>
      <c r="M140" s="19">
        <f>K140/K200</f>
        <v>1.782541696736549E-05</v>
      </c>
    </row>
    <row r="141" spans="2:13" ht="12.75">
      <c r="B141" s="107" t="s">
        <v>29</v>
      </c>
      <c r="C141" s="107"/>
      <c r="D141" s="107"/>
      <c r="E141" s="108" t="s">
        <v>30</v>
      </c>
      <c r="F141" s="108"/>
      <c r="G141" s="108"/>
      <c r="H141" s="13"/>
      <c r="I141" s="11">
        <v>0</v>
      </c>
      <c r="J141" s="11">
        <v>2600</v>
      </c>
      <c r="K141" s="11">
        <v>0</v>
      </c>
      <c r="L141" s="20">
        <f>K141/J141</f>
        <v>0</v>
      </c>
      <c r="M141" s="20">
        <f>K141/K200</f>
        <v>0</v>
      </c>
    </row>
    <row r="142" spans="2:13" ht="12.75">
      <c r="B142" s="83" t="s">
        <v>113</v>
      </c>
      <c r="C142" s="83"/>
      <c r="D142" s="83"/>
      <c r="E142" s="106" t="s">
        <v>172</v>
      </c>
      <c r="F142" s="106"/>
      <c r="G142" s="106"/>
      <c r="H142" s="8"/>
      <c r="I142" s="9">
        <f>SUM(I143,I145,I147)</f>
        <v>4310327</v>
      </c>
      <c r="J142" s="9">
        <f>SUM(J143,J145,J147)</f>
        <v>4256417</v>
      </c>
      <c r="K142" s="9">
        <f>SUM(K143,K145,K147)</f>
        <v>4256414</v>
      </c>
      <c r="L142" s="21">
        <f aca="true" t="shared" si="12" ref="L142:L188">K142/J142</f>
        <v>0.9999992951818396</v>
      </c>
      <c r="M142" s="21">
        <f>K142/K200</f>
        <v>0.26905090189975894</v>
      </c>
    </row>
    <row r="143" spans="2:13" ht="27" customHeight="1">
      <c r="B143" s="93" t="s">
        <v>114</v>
      </c>
      <c r="C143" s="93"/>
      <c r="D143" s="93"/>
      <c r="E143" s="94" t="s">
        <v>115</v>
      </c>
      <c r="F143" s="94"/>
      <c r="G143" s="94"/>
      <c r="H143" s="4"/>
      <c r="I143" s="11">
        <f>SUM(I144)</f>
        <v>3015252</v>
      </c>
      <c r="J143" s="11">
        <f>SUM(J144)</f>
        <v>3069362</v>
      </c>
      <c r="K143" s="11">
        <f>SUM(K144)</f>
        <v>3069362</v>
      </c>
      <c r="L143" s="19">
        <f t="shared" si="12"/>
        <v>1</v>
      </c>
      <c r="M143" s="19">
        <f>K143/K200</f>
        <v>0.19401651586449248</v>
      </c>
    </row>
    <row r="144" spans="2:13" ht="14.25" customHeight="1">
      <c r="B144" s="85" t="s">
        <v>116</v>
      </c>
      <c r="C144" s="85"/>
      <c r="D144" s="85"/>
      <c r="E144" s="108" t="s">
        <v>117</v>
      </c>
      <c r="F144" s="108"/>
      <c r="G144" s="108"/>
      <c r="H144" s="13"/>
      <c r="I144" s="11">
        <v>3015252</v>
      </c>
      <c r="J144" s="11">
        <v>3069362</v>
      </c>
      <c r="K144" s="11">
        <v>3069362</v>
      </c>
      <c r="L144" s="20">
        <f t="shared" si="12"/>
        <v>1</v>
      </c>
      <c r="M144" s="20">
        <f>K144/K200</f>
        <v>0.19401651586449248</v>
      </c>
    </row>
    <row r="145" spans="2:13" ht="14.25" customHeight="1">
      <c r="B145" s="93" t="s">
        <v>118</v>
      </c>
      <c r="C145" s="93"/>
      <c r="D145" s="93"/>
      <c r="E145" s="98" t="s">
        <v>119</v>
      </c>
      <c r="F145" s="98"/>
      <c r="G145" s="98"/>
      <c r="H145" s="4"/>
      <c r="I145" s="11">
        <f>SUM(I146)</f>
        <v>1259437</v>
      </c>
      <c r="J145" s="11">
        <f>SUM(J146)</f>
        <v>1127003</v>
      </c>
      <c r="K145" s="11">
        <f>SUM(K146)</f>
        <v>1127003</v>
      </c>
      <c r="L145" s="19">
        <f t="shared" si="12"/>
        <v>1</v>
      </c>
      <c r="M145" s="19">
        <f>K145/K200</f>
        <v>0.07123864680309153</v>
      </c>
    </row>
    <row r="146" spans="2:13" ht="15" customHeight="1">
      <c r="B146" s="85" t="s">
        <v>116</v>
      </c>
      <c r="C146" s="85"/>
      <c r="D146" s="85"/>
      <c r="E146" s="108" t="s">
        <v>117</v>
      </c>
      <c r="F146" s="108"/>
      <c r="G146" s="108"/>
      <c r="H146" s="13"/>
      <c r="I146" s="11">
        <v>1259437</v>
      </c>
      <c r="J146" s="11">
        <v>1127003</v>
      </c>
      <c r="K146" s="11">
        <v>1127003</v>
      </c>
      <c r="L146" s="20">
        <f t="shared" si="12"/>
        <v>1</v>
      </c>
      <c r="M146" s="20">
        <f>K146/K200</f>
        <v>0.07123864680309153</v>
      </c>
    </row>
    <row r="147" spans="2:13" ht="13.5" customHeight="1">
      <c r="B147" s="93" t="s">
        <v>120</v>
      </c>
      <c r="C147" s="93"/>
      <c r="D147" s="93"/>
      <c r="E147" s="98" t="s">
        <v>121</v>
      </c>
      <c r="F147" s="98"/>
      <c r="G147" s="98"/>
      <c r="H147" s="4"/>
      <c r="I147" s="11">
        <f>SUM(I148:I148)</f>
        <v>35638</v>
      </c>
      <c r="J147" s="11">
        <f>SUM(J148:J148)</f>
        <v>60052</v>
      </c>
      <c r="K147" s="11">
        <f>SUM(K148:K148)</f>
        <v>60049</v>
      </c>
      <c r="L147" s="20">
        <f t="shared" si="12"/>
        <v>0.9999500432958103</v>
      </c>
      <c r="M147" s="20">
        <f>K147/K200</f>
        <v>0.0037957392321749306</v>
      </c>
    </row>
    <row r="148" spans="2:13" ht="15" customHeight="1">
      <c r="B148" s="85" t="s">
        <v>173</v>
      </c>
      <c r="C148" s="85"/>
      <c r="D148" s="85"/>
      <c r="E148" s="86" t="s">
        <v>174</v>
      </c>
      <c r="F148" s="86"/>
      <c r="G148" s="86"/>
      <c r="H148" s="13"/>
      <c r="I148" s="11">
        <v>35638</v>
      </c>
      <c r="J148" s="11">
        <v>60052</v>
      </c>
      <c r="K148" s="11">
        <v>60049</v>
      </c>
      <c r="L148" s="20">
        <f t="shared" si="12"/>
        <v>0.9999500432958103</v>
      </c>
      <c r="M148" s="19">
        <f>K148/K200</f>
        <v>0.0037957392321749306</v>
      </c>
    </row>
    <row r="149" spans="2:13" ht="15" customHeight="1">
      <c r="B149" s="83" t="s">
        <v>124</v>
      </c>
      <c r="C149" s="83"/>
      <c r="D149" s="83"/>
      <c r="E149" s="106" t="s">
        <v>125</v>
      </c>
      <c r="F149" s="106"/>
      <c r="G149" s="106"/>
      <c r="H149" s="8"/>
      <c r="I149" s="9">
        <f>SUM(I150,I155,I158)</f>
        <v>10258.340000000002</v>
      </c>
      <c r="J149" s="9">
        <f>SUM(J150,J155,J158)</f>
        <v>52500.8</v>
      </c>
      <c r="K149" s="9">
        <f>SUM(K150,K155,K158)</f>
        <v>36265.41</v>
      </c>
      <c r="L149" s="21">
        <f t="shared" si="12"/>
        <v>0.6907591884314144</v>
      </c>
      <c r="M149" s="21">
        <f>K149/K200</f>
        <v>0.00229236189624988</v>
      </c>
    </row>
    <row r="150" spans="2:13" ht="16.5" customHeight="1">
      <c r="B150" s="93" t="s">
        <v>126</v>
      </c>
      <c r="C150" s="93"/>
      <c r="D150" s="93"/>
      <c r="E150" s="98" t="s">
        <v>127</v>
      </c>
      <c r="F150" s="98"/>
      <c r="G150" s="98"/>
      <c r="H150" s="4"/>
      <c r="I150" s="11">
        <f>SUM(I151:I154)</f>
        <v>316.78</v>
      </c>
      <c r="J150" s="11">
        <f>SUM(J151:J154)</f>
        <v>46728.8</v>
      </c>
      <c r="K150" s="11">
        <f>SUM(K151:K154)</f>
        <v>31169.410000000003</v>
      </c>
      <c r="L150" s="33">
        <f t="shared" si="12"/>
        <v>0.6670278286624095</v>
      </c>
      <c r="M150" s="19">
        <f>K150/K200</f>
        <v>0.0019702401768679845</v>
      </c>
    </row>
    <row r="151" spans="2:13" ht="12.75">
      <c r="B151" s="107" t="s">
        <v>128</v>
      </c>
      <c r="C151" s="107"/>
      <c r="D151" s="107"/>
      <c r="E151" s="108" t="s">
        <v>129</v>
      </c>
      <c r="F151" s="108"/>
      <c r="G151" s="108"/>
      <c r="H151" s="13"/>
      <c r="I151" s="11">
        <v>123</v>
      </c>
      <c r="J151" s="11">
        <v>200</v>
      </c>
      <c r="K151" s="11">
        <v>132</v>
      </c>
      <c r="L151" s="32">
        <f t="shared" si="12"/>
        <v>0.66</v>
      </c>
      <c r="M151" s="20">
        <f>K151/K200</f>
        <v>8.34381219749023E-06</v>
      </c>
    </row>
    <row r="152" spans="2:13" ht="12.75">
      <c r="B152" s="107" t="s">
        <v>23</v>
      </c>
      <c r="C152" s="107"/>
      <c r="D152" s="107"/>
      <c r="E152" s="108" t="s">
        <v>24</v>
      </c>
      <c r="F152" s="108"/>
      <c r="G152" s="108"/>
      <c r="H152" s="13"/>
      <c r="I152" s="11">
        <v>2.78</v>
      </c>
      <c r="J152" s="11">
        <v>10</v>
      </c>
      <c r="K152" s="11">
        <v>2.6</v>
      </c>
      <c r="L152" s="19">
        <f t="shared" si="12"/>
        <v>0.26</v>
      </c>
      <c r="M152" s="20">
        <f>K152/K200</f>
        <v>1.643478160111712E-07</v>
      </c>
    </row>
    <row r="153" spans="2:13" ht="12.75">
      <c r="B153" s="107" t="s">
        <v>29</v>
      </c>
      <c r="C153" s="107"/>
      <c r="D153" s="107"/>
      <c r="E153" s="108" t="s">
        <v>30</v>
      </c>
      <c r="F153" s="108"/>
      <c r="G153" s="108"/>
      <c r="H153" s="13"/>
      <c r="I153" s="11">
        <v>191</v>
      </c>
      <c r="J153" s="11">
        <v>9200</v>
      </c>
      <c r="K153" s="11">
        <v>8095.91</v>
      </c>
      <c r="L153" s="33">
        <f t="shared" si="12"/>
        <v>0.8799902173913043</v>
      </c>
      <c r="M153" s="33">
        <f>K153/K200</f>
        <v>0.0005117481258165388</v>
      </c>
    </row>
    <row r="154" spans="2:13" ht="55.5" customHeight="1">
      <c r="B154" s="85" t="s">
        <v>163</v>
      </c>
      <c r="C154" s="85"/>
      <c r="D154" s="85"/>
      <c r="E154" s="86" t="s">
        <v>192</v>
      </c>
      <c r="F154" s="86"/>
      <c r="G154" s="86"/>
      <c r="H154" s="13"/>
      <c r="I154" s="11">
        <v>0</v>
      </c>
      <c r="J154" s="11">
        <v>37318.8</v>
      </c>
      <c r="K154" s="11">
        <v>22938.9</v>
      </c>
      <c r="L154" s="32">
        <f t="shared" si="12"/>
        <v>0.614674105276697</v>
      </c>
      <c r="M154" s="32">
        <f>K154/K200</f>
        <v>0.0014499838910379443</v>
      </c>
    </row>
    <row r="155" spans="2:13" ht="16.5" customHeight="1">
      <c r="B155" s="93" t="s">
        <v>132</v>
      </c>
      <c r="C155" s="93"/>
      <c r="D155" s="93"/>
      <c r="E155" s="98" t="s">
        <v>133</v>
      </c>
      <c r="F155" s="98"/>
      <c r="G155" s="98"/>
      <c r="H155" s="4"/>
      <c r="I155" s="11">
        <f>SUM(I156:I157)</f>
        <v>9941.560000000001</v>
      </c>
      <c r="J155" s="11">
        <f>SUM(J156:J157)</f>
        <v>5670</v>
      </c>
      <c r="K155" s="11">
        <f>SUM(K156:K157)</f>
        <v>4994</v>
      </c>
      <c r="L155" s="19">
        <f>K155/J155</f>
        <v>0.8807760141093475</v>
      </c>
      <c r="M155" s="19">
        <f>K155/K200</f>
        <v>0.00031567422813838037</v>
      </c>
    </row>
    <row r="156" spans="2:13" ht="12.75" customHeight="1">
      <c r="B156" s="107" t="s">
        <v>23</v>
      </c>
      <c r="C156" s="107"/>
      <c r="D156" s="107"/>
      <c r="E156" s="108" t="s">
        <v>24</v>
      </c>
      <c r="F156" s="108"/>
      <c r="G156" s="108"/>
      <c r="H156" s="13"/>
      <c r="I156" s="11">
        <v>1.95</v>
      </c>
      <c r="J156" s="11">
        <v>10</v>
      </c>
      <c r="K156" s="11">
        <v>1.76</v>
      </c>
      <c r="L156" s="19">
        <f>K156/J156</f>
        <v>0.176</v>
      </c>
      <c r="M156" s="20">
        <f>K156/K200</f>
        <v>1.1125082929986974E-07</v>
      </c>
    </row>
    <row r="157" spans="2:13" ht="51" customHeight="1">
      <c r="B157" s="85" t="s">
        <v>163</v>
      </c>
      <c r="C157" s="85"/>
      <c r="D157" s="85"/>
      <c r="E157" s="86" t="s">
        <v>192</v>
      </c>
      <c r="F157" s="86"/>
      <c r="G157" s="86"/>
      <c r="H157" s="13"/>
      <c r="I157" s="11">
        <v>9939.61</v>
      </c>
      <c r="J157" s="11">
        <v>5660</v>
      </c>
      <c r="K157" s="11">
        <v>4992.24</v>
      </c>
      <c r="L157" s="76">
        <f>K157/J157</f>
        <v>0.8820212014134275</v>
      </c>
      <c r="M157" s="76">
        <f>K157/K200</f>
        <v>0.0003155629773090805</v>
      </c>
    </row>
    <row r="158" spans="2:13" ht="23.25" customHeight="1">
      <c r="B158" s="93" t="s">
        <v>209</v>
      </c>
      <c r="C158" s="93"/>
      <c r="D158" s="93"/>
      <c r="E158" s="98" t="s">
        <v>10</v>
      </c>
      <c r="F158" s="98"/>
      <c r="G158" s="98"/>
      <c r="H158" s="13"/>
      <c r="I158" s="11">
        <f>SUM(I159)</f>
        <v>0</v>
      </c>
      <c r="J158" s="11">
        <f>SUM(J159)</f>
        <v>102</v>
      </c>
      <c r="K158" s="70">
        <f>SUM(K159)</f>
        <v>102</v>
      </c>
      <c r="L158" s="73">
        <f>K158/J158</f>
        <v>1</v>
      </c>
      <c r="M158" s="73">
        <f>K158/K200</f>
        <v>6.4474912435151775E-06</v>
      </c>
    </row>
    <row r="159" spans="2:13" ht="27.75" customHeight="1">
      <c r="B159" s="85" t="s">
        <v>122</v>
      </c>
      <c r="C159" s="85"/>
      <c r="D159" s="85"/>
      <c r="E159" s="99" t="s">
        <v>123</v>
      </c>
      <c r="F159" s="99"/>
      <c r="G159" s="99"/>
      <c r="H159" s="13"/>
      <c r="I159" s="11">
        <v>0</v>
      </c>
      <c r="J159" s="11">
        <v>102</v>
      </c>
      <c r="K159" s="70">
        <v>102</v>
      </c>
      <c r="L159" s="73">
        <f>K159/J159</f>
        <v>1</v>
      </c>
      <c r="M159" s="73">
        <f>K159/K200</f>
        <v>6.4474912435151775E-06</v>
      </c>
    </row>
    <row r="160" spans="2:13" ht="36.75" customHeight="1">
      <c r="B160" s="83" t="s">
        <v>134</v>
      </c>
      <c r="C160" s="83"/>
      <c r="D160" s="83"/>
      <c r="E160" s="106" t="s">
        <v>135</v>
      </c>
      <c r="F160" s="106"/>
      <c r="G160" s="106"/>
      <c r="H160" s="8"/>
      <c r="I160" s="9">
        <f>SUM(I161,I168,I171,I173,I175,I177,I186,I184,)</f>
        <v>1802535.6200000003</v>
      </c>
      <c r="J160" s="9">
        <f>SUM(J161,J168,J171,J173,J175,J177,J186,J184,)</f>
        <v>1815872.57</v>
      </c>
      <c r="K160" s="9">
        <f>SUM(K161,K168,K171,K173,K175,K177,K186,K184,)</f>
        <v>1804213.69</v>
      </c>
      <c r="L160" s="21">
        <f t="shared" si="12"/>
        <v>0.9935794613605512</v>
      </c>
      <c r="M160" s="21">
        <f>K160/K200</f>
        <v>0.11404560752652164</v>
      </c>
    </row>
    <row r="161" spans="2:13" ht="38.25" customHeight="1">
      <c r="B161" s="93" t="s">
        <v>136</v>
      </c>
      <c r="C161" s="93"/>
      <c r="D161" s="93"/>
      <c r="E161" s="94" t="s">
        <v>137</v>
      </c>
      <c r="F161" s="94"/>
      <c r="G161" s="94"/>
      <c r="H161" s="4"/>
      <c r="I161" s="11">
        <f>SUM(I162:I167)</f>
        <v>1129616.4300000002</v>
      </c>
      <c r="J161" s="11">
        <f>SUM(J162:J167)</f>
        <v>1207360</v>
      </c>
      <c r="K161" s="11">
        <f>SUM(K162:K167)</f>
        <v>1194371.45</v>
      </c>
      <c r="L161" s="20">
        <f t="shared" si="12"/>
        <v>0.9892421895706334</v>
      </c>
      <c r="M161" s="20">
        <f>K161/K200</f>
        <v>0.07549705358215221</v>
      </c>
    </row>
    <row r="162" spans="2:13" ht="14.25" customHeight="1">
      <c r="B162" s="107" t="s">
        <v>23</v>
      </c>
      <c r="C162" s="107"/>
      <c r="D162" s="107"/>
      <c r="E162" s="108" t="s">
        <v>24</v>
      </c>
      <c r="F162" s="108"/>
      <c r="G162" s="108"/>
      <c r="H162" s="4"/>
      <c r="I162" s="11">
        <v>0</v>
      </c>
      <c r="J162" s="11">
        <v>360</v>
      </c>
      <c r="K162" s="11">
        <v>416.3</v>
      </c>
      <c r="L162" s="20">
        <f>K162/J162</f>
        <v>1.156388888888889</v>
      </c>
      <c r="M162" s="20">
        <f>K162/K200</f>
        <v>2.6314613771327144E-05</v>
      </c>
    </row>
    <row r="163" spans="2:13" ht="14.25" customHeight="1">
      <c r="B163" s="107" t="s">
        <v>128</v>
      </c>
      <c r="C163" s="107"/>
      <c r="D163" s="107"/>
      <c r="E163" s="108" t="s">
        <v>129</v>
      </c>
      <c r="F163" s="108"/>
      <c r="G163" s="108"/>
      <c r="H163" s="4"/>
      <c r="I163" s="11">
        <v>17.6</v>
      </c>
      <c r="J163" s="11">
        <v>0</v>
      </c>
      <c r="K163" s="11">
        <v>0</v>
      </c>
      <c r="L163" s="20" t="s">
        <v>11</v>
      </c>
      <c r="M163" s="20" t="s">
        <v>11</v>
      </c>
    </row>
    <row r="164" spans="2:13" ht="15" customHeight="1">
      <c r="B164" s="107" t="s">
        <v>29</v>
      </c>
      <c r="C164" s="107"/>
      <c r="D164" s="107"/>
      <c r="E164" s="108" t="s">
        <v>30</v>
      </c>
      <c r="F164" s="108"/>
      <c r="G164" s="108"/>
      <c r="H164" s="4"/>
      <c r="I164" s="11">
        <v>0</v>
      </c>
      <c r="J164" s="11">
        <v>14000</v>
      </c>
      <c r="K164" s="11">
        <v>12632.68</v>
      </c>
      <c r="L164" s="20">
        <f>K164/J164</f>
        <v>0.9023342857142858</v>
      </c>
      <c r="M164" s="20">
        <f>K164/K200</f>
        <v>0.0007985205262953855</v>
      </c>
    </row>
    <row r="165" spans="2:13" ht="25.5" customHeight="1">
      <c r="B165" s="107" t="s">
        <v>158</v>
      </c>
      <c r="C165" s="107"/>
      <c r="D165" s="107"/>
      <c r="E165" s="87" t="s">
        <v>160</v>
      </c>
      <c r="F165" s="88"/>
      <c r="G165" s="89"/>
      <c r="H165" s="4"/>
      <c r="I165" s="11">
        <v>10943.52</v>
      </c>
      <c r="J165" s="11">
        <v>18000</v>
      </c>
      <c r="K165" s="11">
        <v>14188.92</v>
      </c>
      <c r="L165" s="20">
        <f>K165/J165</f>
        <v>0.7882733333333334</v>
      </c>
      <c r="M165" s="20">
        <f>K165/K200</f>
        <v>0.0008968915436758566</v>
      </c>
    </row>
    <row r="166" spans="2:13" ht="40.5" customHeight="1">
      <c r="B166" s="85" t="s">
        <v>12</v>
      </c>
      <c r="C166" s="85"/>
      <c r="D166" s="85"/>
      <c r="E166" s="86" t="s">
        <v>211</v>
      </c>
      <c r="F166" s="86"/>
      <c r="G166" s="86"/>
      <c r="H166" s="13"/>
      <c r="I166" s="11">
        <v>1115072.3</v>
      </c>
      <c r="J166" s="11">
        <v>1168000</v>
      </c>
      <c r="K166" s="11">
        <v>1164695.49</v>
      </c>
      <c r="L166" s="20">
        <f t="shared" si="12"/>
        <v>0.9971707962328767</v>
      </c>
      <c r="M166" s="20">
        <f>K166/K200</f>
        <v>0.07362121542290803</v>
      </c>
    </row>
    <row r="167" spans="2:13" ht="37.5" customHeight="1">
      <c r="B167" s="85" t="s">
        <v>55</v>
      </c>
      <c r="C167" s="85"/>
      <c r="D167" s="85"/>
      <c r="E167" s="86" t="s">
        <v>138</v>
      </c>
      <c r="F167" s="86"/>
      <c r="G167" s="86"/>
      <c r="H167" s="13"/>
      <c r="I167" s="11">
        <v>3583.01</v>
      </c>
      <c r="J167" s="11">
        <v>7000</v>
      </c>
      <c r="K167" s="11">
        <v>2438.06</v>
      </c>
      <c r="L167" s="33">
        <f t="shared" si="12"/>
        <v>0.3482942857142857</v>
      </c>
      <c r="M167" s="33">
        <f>K167/K200</f>
        <v>0.00015411147550161385</v>
      </c>
    </row>
    <row r="168" spans="2:13" ht="53.25" customHeight="1">
      <c r="B168" s="93" t="s">
        <v>139</v>
      </c>
      <c r="C168" s="93"/>
      <c r="D168" s="93"/>
      <c r="E168" s="94" t="s">
        <v>140</v>
      </c>
      <c r="F168" s="94"/>
      <c r="G168" s="94"/>
      <c r="H168" s="4"/>
      <c r="I168" s="11">
        <f>SUM(I169:I170)</f>
        <v>18936.06</v>
      </c>
      <c r="J168" s="11">
        <f>SUM(J169:J170)</f>
        <v>20900</v>
      </c>
      <c r="K168" s="11">
        <f>SUM(K169:K170)</f>
        <v>20342.55</v>
      </c>
      <c r="L168" s="32">
        <f>K168/J168</f>
        <v>0.9733277511961722</v>
      </c>
      <c r="M168" s="32">
        <f>K168/K200</f>
        <v>0.0012858667940761732</v>
      </c>
    </row>
    <row r="169" spans="2:13" ht="53.25" customHeight="1">
      <c r="B169" s="85" t="s">
        <v>12</v>
      </c>
      <c r="C169" s="85"/>
      <c r="D169" s="85"/>
      <c r="E169" s="86" t="s">
        <v>211</v>
      </c>
      <c r="F169" s="86"/>
      <c r="G169" s="86"/>
      <c r="H169" s="4"/>
      <c r="I169" s="11">
        <v>6445.94</v>
      </c>
      <c r="J169" s="11">
        <v>10900</v>
      </c>
      <c r="K169" s="11">
        <v>10492.55</v>
      </c>
      <c r="L169" s="20">
        <f>K169/J169</f>
        <v>0.9626192660550458</v>
      </c>
      <c r="M169" s="20">
        <f>K169/K200</f>
        <v>0.0006632414141876978</v>
      </c>
    </row>
    <row r="170" spans="2:13" ht="26.25" customHeight="1">
      <c r="B170" s="85" t="s">
        <v>122</v>
      </c>
      <c r="C170" s="85"/>
      <c r="D170" s="85"/>
      <c r="E170" s="99" t="s">
        <v>123</v>
      </c>
      <c r="F170" s="99"/>
      <c r="G170" s="99"/>
      <c r="H170" s="13"/>
      <c r="I170" s="11">
        <v>12490.12</v>
      </c>
      <c r="J170" s="11">
        <v>10000</v>
      </c>
      <c r="K170" s="11">
        <v>9850</v>
      </c>
      <c r="L170" s="29">
        <f t="shared" si="12"/>
        <v>0.985</v>
      </c>
      <c r="M170" s="29">
        <f>K170/K200</f>
        <v>0.0006226253798884755</v>
      </c>
    </row>
    <row r="171" spans="2:13" ht="27" customHeight="1">
      <c r="B171" s="93" t="s">
        <v>141</v>
      </c>
      <c r="C171" s="93"/>
      <c r="D171" s="93"/>
      <c r="E171" s="94" t="s">
        <v>142</v>
      </c>
      <c r="F171" s="94"/>
      <c r="G171" s="94"/>
      <c r="H171" s="4"/>
      <c r="I171" s="11">
        <f>SUM(I172:I172)</f>
        <v>165805.37</v>
      </c>
      <c r="J171" s="11">
        <f>SUM(J172:J172)</f>
        <v>165000</v>
      </c>
      <c r="K171" s="11">
        <f>SUM(K172:K172)</f>
        <v>164999.25</v>
      </c>
      <c r="L171" s="32">
        <f t="shared" si="12"/>
        <v>0.9999954545454546</v>
      </c>
      <c r="M171" s="32">
        <f>K171/K200</f>
        <v>0.010429717838838937</v>
      </c>
    </row>
    <row r="172" spans="2:13" ht="23.25" customHeight="1">
      <c r="B172" s="85" t="s">
        <v>122</v>
      </c>
      <c r="C172" s="85"/>
      <c r="D172" s="85"/>
      <c r="E172" s="99" t="s">
        <v>123</v>
      </c>
      <c r="F172" s="99"/>
      <c r="G172" s="99"/>
      <c r="H172" s="13"/>
      <c r="I172" s="11">
        <v>165805.37</v>
      </c>
      <c r="J172" s="11">
        <v>165000</v>
      </c>
      <c r="K172" s="11">
        <v>164999.25</v>
      </c>
      <c r="L172" s="20">
        <f t="shared" si="12"/>
        <v>0.9999954545454546</v>
      </c>
      <c r="M172" s="20">
        <f>K172/K200</f>
        <v>0.010429717838838937</v>
      </c>
    </row>
    <row r="173" spans="2:13" ht="13.5" customHeight="1">
      <c r="B173" s="93" t="s">
        <v>193</v>
      </c>
      <c r="C173" s="93"/>
      <c r="D173" s="93"/>
      <c r="E173" s="98" t="s">
        <v>194</v>
      </c>
      <c r="F173" s="98"/>
      <c r="G173" s="98"/>
      <c r="H173" s="13"/>
      <c r="I173" s="11">
        <f>SUM(I174)</f>
        <v>0</v>
      </c>
      <c r="J173" s="11">
        <f>SUM(J174)</f>
        <v>600</v>
      </c>
      <c r="K173" s="11">
        <f>SUM(K174)</f>
        <v>597.67</v>
      </c>
      <c r="L173" s="20" t="s">
        <v>11</v>
      </c>
      <c r="M173" s="19" t="s">
        <v>11</v>
      </c>
    </row>
    <row r="174" spans="2:13" ht="12.75" customHeight="1">
      <c r="B174" s="107" t="s">
        <v>29</v>
      </c>
      <c r="C174" s="107"/>
      <c r="D174" s="107"/>
      <c r="E174" s="108" t="s">
        <v>30</v>
      </c>
      <c r="F174" s="108"/>
      <c r="G174" s="108"/>
      <c r="H174" s="13"/>
      <c r="I174" s="11">
        <v>0</v>
      </c>
      <c r="J174" s="11">
        <v>600</v>
      </c>
      <c r="K174" s="11">
        <v>597.67</v>
      </c>
      <c r="L174" s="20" t="s">
        <v>11</v>
      </c>
      <c r="M174" s="19" t="s">
        <v>11</v>
      </c>
    </row>
    <row r="175" spans="2:13" ht="12.75" customHeight="1">
      <c r="B175" s="93" t="s">
        <v>161</v>
      </c>
      <c r="C175" s="93"/>
      <c r="D175" s="93"/>
      <c r="E175" s="98" t="s">
        <v>162</v>
      </c>
      <c r="F175" s="98"/>
      <c r="G175" s="98"/>
      <c r="H175" s="13"/>
      <c r="I175" s="11">
        <f>SUM(I176)</f>
        <v>138973.86</v>
      </c>
      <c r="J175" s="11">
        <f>SUM(J176)</f>
        <v>110500</v>
      </c>
      <c r="K175" s="11">
        <f>SUM(K176)</f>
        <v>110400</v>
      </c>
      <c r="L175" s="77">
        <f>SUM(L176)</f>
        <v>0.9990950226244344</v>
      </c>
      <c r="M175" s="76">
        <f>L175/K200</f>
        <v>6.315349421382979E-08</v>
      </c>
    </row>
    <row r="176" spans="2:13" ht="23.25" customHeight="1">
      <c r="B176" s="85" t="s">
        <v>122</v>
      </c>
      <c r="C176" s="85"/>
      <c r="D176" s="85"/>
      <c r="E176" s="99" t="s">
        <v>123</v>
      </c>
      <c r="F176" s="99"/>
      <c r="G176" s="99"/>
      <c r="H176" s="13"/>
      <c r="I176" s="11">
        <v>138973.86</v>
      </c>
      <c r="J176" s="11">
        <v>110500</v>
      </c>
      <c r="K176" s="70">
        <v>110400</v>
      </c>
      <c r="L176" s="73">
        <f>K176/J176</f>
        <v>0.9990950226244344</v>
      </c>
      <c r="M176" s="73">
        <f>K176/K200</f>
        <v>0.006978461110628192</v>
      </c>
    </row>
    <row r="177" spans="2:13" ht="12.75">
      <c r="B177" s="93" t="s">
        <v>143</v>
      </c>
      <c r="C177" s="93"/>
      <c r="D177" s="93"/>
      <c r="E177" s="98" t="s">
        <v>144</v>
      </c>
      <c r="F177" s="98"/>
      <c r="G177" s="98"/>
      <c r="H177" s="4"/>
      <c r="I177" s="11">
        <f>SUM(I178:I183)</f>
        <v>285039.41000000003</v>
      </c>
      <c r="J177" s="11">
        <f>SUM(J178:J183)</f>
        <v>249312.57</v>
      </c>
      <c r="K177" s="11">
        <f>SUM(K178:K183)</f>
        <v>251141.32</v>
      </c>
      <c r="L177" s="19">
        <f t="shared" si="12"/>
        <v>1.007335169662725</v>
      </c>
      <c r="M177" s="19">
        <f>K177/K200</f>
        <v>0.015874818250831795</v>
      </c>
    </row>
    <row r="178" spans="2:13" ht="54.75" customHeight="1">
      <c r="B178" s="85" t="s">
        <v>37</v>
      </c>
      <c r="C178" s="85"/>
      <c r="D178" s="85"/>
      <c r="E178" s="86" t="s">
        <v>38</v>
      </c>
      <c r="F178" s="86"/>
      <c r="G178" s="86"/>
      <c r="H178" s="13"/>
      <c r="I178" s="11">
        <v>8319.5</v>
      </c>
      <c r="J178" s="11">
        <v>7500</v>
      </c>
      <c r="K178" s="11">
        <v>8197</v>
      </c>
      <c r="L178" s="20">
        <f t="shared" si="12"/>
        <v>1.0929333333333333</v>
      </c>
      <c r="M178" s="20">
        <f>K178/K200</f>
        <v>0.0005181380953244501</v>
      </c>
    </row>
    <row r="179" spans="2:13" ht="12.75">
      <c r="B179" s="107" t="s">
        <v>23</v>
      </c>
      <c r="C179" s="107"/>
      <c r="D179" s="107"/>
      <c r="E179" s="108" t="s">
        <v>24</v>
      </c>
      <c r="F179" s="108"/>
      <c r="G179" s="108"/>
      <c r="H179" s="13"/>
      <c r="I179" s="11">
        <v>9.22</v>
      </c>
      <c r="J179" s="11">
        <v>7</v>
      </c>
      <c r="K179" s="11">
        <v>8</v>
      </c>
      <c r="L179" s="20">
        <f t="shared" si="12"/>
        <v>1.1428571428571428</v>
      </c>
      <c r="M179" s="20">
        <f>K179/K200</f>
        <v>5.056855877266806E-07</v>
      </c>
    </row>
    <row r="180" spans="2:13" ht="12.75">
      <c r="B180" s="107" t="s">
        <v>29</v>
      </c>
      <c r="C180" s="107"/>
      <c r="D180" s="107"/>
      <c r="E180" s="108" t="s">
        <v>30</v>
      </c>
      <c r="F180" s="108"/>
      <c r="G180" s="108"/>
      <c r="H180" s="13"/>
      <c r="I180" s="11">
        <v>14843.13</v>
      </c>
      <c r="J180" s="11">
        <v>12000</v>
      </c>
      <c r="K180" s="11">
        <v>13130.75</v>
      </c>
      <c r="L180" s="20">
        <f t="shared" si="12"/>
        <v>1.0942291666666666</v>
      </c>
      <c r="M180" s="20">
        <f>K180/K200</f>
        <v>0.0008300038788802639</v>
      </c>
    </row>
    <row r="181" spans="2:13" ht="52.5" customHeight="1">
      <c r="B181" s="85" t="s">
        <v>163</v>
      </c>
      <c r="C181" s="85"/>
      <c r="D181" s="85"/>
      <c r="E181" s="86" t="s">
        <v>192</v>
      </c>
      <c r="F181" s="86"/>
      <c r="G181" s="86"/>
      <c r="H181" s="13"/>
      <c r="I181" s="11">
        <v>90762.49</v>
      </c>
      <c r="J181" s="11">
        <v>74938.25</v>
      </c>
      <c r="K181" s="11">
        <v>74938.25</v>
      </c>
      <c r="L181" s="20">
        <f t="shared" si="12"/>
        <v>1</v>
      </c>
      <c r="M181" s="20">
        <f>K181/K200</f>
        <v>0.004736899124307365</v>
      </c>
    </row>
    <row r="182" spans="2:13" ht="51" customHeight="1">
      <c r="B182" s="85" t="s">
        <v>164</v>
      </c>
      <c r="C182" s="85"/>
      <c r="D182" s="85"/>
      <c r="E182" s="86" t="s">
        <v>192</v>
      </c>
      <c r="F182" s="86"/>
      <c r="G182" s="86"/>
      <c r="H182" s="13"/>
      <c r="I182" s="11">
        <v>4805.07</v>
      </c>
      <c r="J182" s="11">
        <v>3967.32</v>
      </c>
      <c r="K182" s="11">
        <v>3967.32</v>
      </c>
      <c r="L182" s="29">
        <f>K182/J182:J182</f>
        <v>1</v>
      </c>
      <c r="M182" s="29">
        <f>K182/K200</f>
        <v>0.0002507770682374768</v>
      </c>
    </row>
    <row r="183" spans="2:13" ht="25.5" customHeight="1">
      <c r="B183" s="85" t="s">
        <v>122</v>
      </c>
      <c r="C183" s="85"/>
      <c r="D183" s="85"/>
      <c r="E183" s="87" t="s">
        <v>130</v>
      </c>
      <c r="F183" s="88"/>
      <c r="G183" s="89"/>
      <c r="H183" s="13"/>
      <c r="I183" s="11">
        <v>166300</v>
      </c>
      <c r="J183" s="11">
        <v>150900</v>
      </c>
      <c r="K183" s="11">
        <v>150900</v>
      </c>
      <c r="L183" s="32">
        <f>K183/J183</f>
        <v>1</v>
      </c>
      <c r="M183" s="32">
        <f>K183/K200</f>
        <v>0.009538494398494513</v>
      </c>
    </row>
    <row r="184" spans="2:13" ht="12.75" customHeight="1">
      <c r="B184" s="93" t="s">
        <v>145</v>
      </c>
      <c r="C184" s="93"/>
      <c r="D184" s="93"/>
      <c r="E184" s="98" t="s">
        <v>146</v>
      </c>
      <c r="F184" s="98"/>
      <c r="G184" s="98"/>
      <c r="H184" s="4"/>
      <c r="I184" s="11">
        <f>SUM(I185)</f>
        <v>4135</v>
      </c>
      <c r="J184" s="11">
        <f>SUM(J185)</f>
        <v>4000</v>
      </c>
      <c r="K184" s="11">
        <f>SUM(K185)</f>
        <v>4506.75</v>
      </c>
      <c r="L184" s="19">
        <f t="shared" si="12"/>
        <v>1.1266875</v>
      </c>
      <c r="M184" s="19">
        <f>K184/K200</f>
        <v>0.00028487481531090224</v>
      </c>
    </row>
    <row r="185" spans="2:13" ht="12.75">
      <c r="B185" s="107" t="s">
        <v>49</v>
      </c>
      <c r="C185" s="107"/>
      <c r="D185" s="107"/>
      <c r="E185" s="108" t="s">
        <v>50</v>
      </c>
      <c r="F185" s="108"/>
      <c r="G185" s="108"/>
      <c r="H185" s="13"/>
      <c r="I185" s="11">
        <v>4135</v>
      </c>
      <c r="J185" s="11">
        <v>4000</v>
      </c>
      <c r="K185" s="11">
        <v>4506.75</v>
      </c>
      <c r="L185" s="20">
        <f t="shared" si="12"/>
        <v>1.1266875</v>
      </c>
      <c r="M185" s="20">
        <f>K185/K200</f>
        <v>0.00028487481531090224</v>
      </c>
    </row>
    <row r="186" spans="2:13" ht="12.75">
      <c r="B186" s="93" t="s">
        <v>147</v>
      </c>
      <c r="C186" s="93"/>
      <c r="D186" s="93"/>
      <c r="E186" s="98" t="s">
        <v>10</v>
      </c>
      <c r="F186" s="98"/>
      <c r="G186" s="98"/>
      <c r="H186" s="4"/>
      <c r="I186" s="11">
        <f>SUM(I187:I188)</f>
        <v>60029.49</v>
      </c>
      <c r="J186" s="11">
        <f>SUM(J187:J188)</f>
        <v>58200</v>
      </c>
      <c r="K186" s="11">
        <f>SUM(K187:K188)</f>
        <v>57854.7</v>
      </c>
      <c r="L186" s="19">
        <f t="shared" si="12"/>
        <v>0.9940670103092784</v>
      </c>
      <c r="M186" s="19">
        <f>K186/K200</f>
        <v>0.003657035996531348</v>
      </c>
    </row>
    <row r="187" spans="2:13" ht="45" customHeight="1">
      <c r="B187" s="85" t="s">
        <v>12</v>
      </c>
      <c r="C187" s="85"/>
      <c r="D187" s="85"/>
      <c r="E187" s="86" t="s">
        <v>211</v>
      </c>
      <c r="F187" s="86"/>
      <c r="G187" s="86"/>
      <c r="H187" s="4"/>
      <c r="I187" s="11">
        <v>0</v>
      </c>
      <c r="J187" s="11">
        <v>4200</v>
      </c>
      <c r="K187" s="11">
        <v>4200</v>
      </c>
      <c r="L187" s="19">
        <f>K187/J187</f>
        <v>1</v>
      </c>
      <c r="M187" s="19">
        <f>K187/K200</f>
        <v>0.0002654849335565073</v>
      </c>
    </row>
    <row r="188" spans="2:13" ht="27.75" customHeight="1">
      <c r="B188" s="85" t="s">
        <v>122</v>
      </c>
      <c r="C188" s="85"/>
      <c r="D188" s="85"/>
      <c r="E188" s="86" t="s">
        <v>130</v>
      </c>
      <c r="F188" s="86"/>
      <c r="G188" s="86"/>
      <c r="H188" s="13"/>
      <c r="I188" s="11">
        <v>60029.49</v>
      </c>
      <c r="J188" s="11">
        <v>54000</v>
      </c>
      <c r="K188" s="11">
        <v>53654.7</v>
      </c>
      <c r="L188" s="20">
        <f t="shared" si="12"/>
        <v>0.9936055555555555</v>
      </c>
      <c r="M188" s="20">
        <f>K188/K200</f>
        <v>0.003391551062974841</v>
      </c>
    </row>
    <row r="189" spans="2:13" ht="27.75" customHeight="1">
      <c r="B189" s="83" t="s">
        <v>175</v>
      </c>
      <c r="C189" s="83"/>
      <c r="D189" s="83"/>
      <c r="E189" s="127" t="s">
        <v>176</v>
      </c>
      <c r="F189" s="127"/>
      <c r="G189" s="127"/>
      <c r="H189" s="35"/>
      <c r="I189" s="36">
        <f aca="true" t="shared" si="13" ref="I189:K190">SUM(I190)</f>
        <v>24034.84</v>
      </c>
      <c r="J189" s="36">
        <f t="shared" si="13"/>
        <v>86469</v>
      </c>
      <c r="K189" s="36">
        <f t="shared" si="13"/>
        <v>49055.75</v>
      </c>
      <c r="L189" s="26">
        <f>K189/J189</f>
        <v>0.5673218147544207</v>
      </c>
      <c r="M189" s="37">
        <f>K189/K200</f>
        <v>0.003100848221265389</v>
      </c>
    </row>
    <row r="190" spans="2:13" ht="12.75" customHeight="1">
      <c r="B190" s="93" t="s">
        <v>178</v>
      </c>
      <c r="C190" s="93"/>
      <c r="D190" s="93"/>
      <c r="E190" s="98" t="s">
        <v>177</v>
      </c>
      <c r="F190" s="98"/>
      <c r="G190" s="98"/>
      <c r="H190" s="13"/>
      <c r="I190" s="11">
        <f t="shared" si="13"/>
        <v>24034.84</v>
      </c>
      <c r="J190" s="11">
        <f t="shared" si="13"/>
        <v>86469</v>
      </c>
      <c r="K190" s="11">
        <f t="shared" si="13"/>
        <v>49055.75</v>
      </c>
      <c r="L190" s="20">
        <f>K190/J190</f>
        <v>0.5673218147544207</v>
      </c>
      <c r="M190" s="33">
        <f>K190/K200</f>
        <v>0.003100848221265389</v>
      </c>
    </row>
    <row r="191" spans="2:13" ht="33" customHeight="1">
      <c r="B191" s="85" t="s">
        <v>122</v>
      </c>
      <c r="C191" s="85"/>
      <c r="D191" s="85"/>
      <c r="E191" s="87" t="s">
        <v>130</v>
      </c>
      <c r="F191" s="88"/>
      <c r="G191" s="89"/>
      <c r="H191" s="13"/>
      <c r="I191" s="11">
        <v>24034.84</v>
      </c>
      <c r="J191" s="11">
        <v>86469</v>
      </c>
      <c r="K191" s="11">
        <v>49055.75</v>
      </c>
      <c r="L191" s="20">
        <f>K191/J191</f>
        <v>0.5673218147544207</v>
      </c>
      <c r="M191" s="32">
        <f>K191/K200</f>
        <v>0.003100848221265389</v>
      </c>
    </row>
    <row r="192" spans="2:13" ht="12.75">
      <c r="B192" s="83" t="s">
        <v>148</v>
      </c>
      <c r="C192" s="83"/>
      <c r="D192" s="83"/>
      <c r="E192" s="84" t="s">
        <v>149</v>
      </c>
      <c r="F192" s="84"/>
      <c r="G192" s="84"/>
      <c r="H192" s="8"/>
      <c r="I192" s="9">
        <f>SUM(I193,I196,I198)</f>
        <v>3992.1800000000003</v>
      </c>
      <c r="J192" s="9">
        <f>SUM(J193,J196,J198)</f>
        <v>92200</v>
      </c>
      <c r="K192" s="9">
        <f>SUM(K193,K196,K198)</f>
        <v>92202.25</v>
      </c>
      <c r="L192" s="26">
        <f aca="true" t="shared" si="14" ref="L192:L200">K192/J192</f>
        <v>1.0000244034707158</v>
      </c>
      <c r="M192" s="79">
        <f>K192/K200</f>
        <v>0.005828168622621542</v>
      </c>
    </row>
    <row r="193" spans="2:13" ht="39" customHeight="1">
      <c r="B193" s="93" t="s">
        <v>167</v>
      </c>
      <c r="C193" s="93"/>
      <c r="D193" s="93"/>
      <c r="E193" s="111" t="s">
        <v>168</v>
      </c>
      <c r="F193" s="112"/>
      <c r="G193" s="113"/>
      <c r="H193" s="4"/>
      <c r="I193" s="11">
        <f>SUM(I194:I195)</f>
        <v>3877.6800000000003</v>
      </c>
      <c r="J193" s="11">
        <f>SUM(J194:J195)</f>
        <v>2000</v>
      </c>
      <c r="K193" s="11">
        <f>SUM(K194:K195)</f>
        <v>2021.04</v>
      </c>
      <c r="L193" s="78">
        <f t="shared" si="14"/>
        <v>1.01052</v>
      </c>
      <c r="M193" s="73">
        <f>K193/K200</f>
        <v>0.00012775135002739133</v>
      </c>
    </row>
    <row r="194" spans="2:13" ht="15" customHeight="1">
      <c r="B194" s="107" t="s">
        <v>128</v>
      </c>
      <c r="C194" s="107"/>
      <c r="D194" s="107"/>
      <c r="E194" s="108" t="s">
        <v>129</v>
      </c>
      <c r="F194" s="108"/>
      <c r="G194" s="108"/>
      <c r="H194" s="4"/>
      <c r="I194" s="11">
        <v>1698.2</v>
      </c>
      <c r="J194" s="11">
        <v>2000</v>
      </c>
      <c r="K194" s="11">
        <v>2021.04</v>
      </c>
      <c r="L194" s="78">
        <f t="shared" si="14"/>
        <v>1.01052</v>
      </c>
      <c r="M194" s="73">
        <f>K194/K200</f>
        <v>0.00012775135002739133</v>
      </c>
    </row>
    <row r="195" spans="2:13" ht="12.75">
      <c r="B195" s="107" t="s">
        <v>29</v>
      </c>
      <c r="C195" s="107"/>
      <c r="D195" s="107"/>
      <c r="E195" s="108" t="s">
        <v>30</v>
      </c>
      <c r="F195" s="108"/>
      <c r="G195" s="108"/>
      <c r="H195" s="13"/>
      <c r="I195" s="11">
        <v>2179.48</v>
      </c>
      <c r="J195" s="11">
        <v>0</v>
      </c>
      <c r="K195" s="11">
        <v>0</v>
      </c>
      <c r="L195" s="20" t="s">
        <v>11</v>
      </c>
      <c r="M195" s="19" t="s">
        <v>11</v>
      </c>
    </row>
    <row r="196" spans="2:13" ht="12.75">
      <c r="B196" s="93" t="s">
        <v>169</v>
      </c>
      <c r="C196" s="93"/>
      <c r="D196" s="93"/>
      <c r="E196" s="98" t="s">
        <v>170</v>
      </c>
      <c r="F196" s="98"/>
      <c r="G196" s="98"/>
      <c r="H196" s="27"/>
      <c r="I196" s="28">
        <f>SUM(I197)</f>
        <v>0</v>
      </c>
      <c r="J196" s="28">
        <f>SUM(J197)</f>
        <v>90200</v>
      </c>
      <c r="K196" s="28">
        <f>SUM(K197)</f>
        <v>90069.21</v>
      </c>
      <c r="L196" s="29">
        <f>K196/J196</f>
        <v>0.99855</v>
      </c>
      <c r="M196" s="29">
        <f>K196/K200</f>
        <v>0.005693337674365978</v>
      </c>
    </row>
    <row r="197" spans="2:13" ht="29.25" customHeight="1">
      <c r="B197" s="85" t="s">
        <v>122</v>
      </c>
      <c r="C197" s="85"/>
      <c r="D197" s="85"/>
      <c r="E197" s="87" t="s">
        <v>130</v>
      </c>
      <c r="F197" s="88"/>
      <c r="G197" s="89"/>
      <c r="H197" s="27"/>
      <c r="I197" s="28">
        <v>0</v>
      </c>
      <c r="J197" s="28">
        <v>90200</v>
      </c>
      <c r="K197" s="28">
        <v>90069.21</v>
      </c>
      <c r="L197" s="29">
        <f>K197/J197</f>
        <v>0.99855</v>
      </c>
      <c r="M197" s="29">
        <f>K197/K200</f>
        <v>0.005693337674365978</v>
      </c>
    </row>
    <row r="198" spans="2:13" ht="16.5" customHeight="1">
      <c r="B198" s="93" t="s">
        <v>171</v>
      </c>
      <c r="C198" s="93"/>
      <c r="D198" s="93"/>
      <c r="E198" s="98" t="s">
        <v>10</v>
      </c>
      <c r="F198" s="98"/>
      <c r="G198" s="98"/>
      <c r="H198" s="27"/>
      <c r="I198" s="28">
        <f>SUM(I199)</f>
        <v>114.5</v>
      </c>
      <c r="J198" s="28">
        <f>SUM(J199)</f>
        <v>0</v>
      </c>
      <c r="K198" s="28">
        <f>SUM(K199)</f>
        <v>112</v>
      </c>
      <c r="L198" s="29" t="s">
        <v>11</v>
      </c>
      <c r="M198" s="29" t="s">
        <v>11</v>
      </c>
    </row>
    <row r="199" spans="2:13" ht="14.25" customHeight="1" thickBot="1">
      <c r="B199" s="107" t="s">
        <v>29</v>
      </c>
      <c r="C199" s="107"/>
      <c r="D199" s="107"/>
      <c r="E199" s="108" t="s">
        <v>30</v>
      </c>
      <c r="F199" s="108"/>
      <c r="G199" s="108"/>
      <c r="H199" s="27"/>
      <c r="I199" s="28">
        <v>114.5</v>
      </c>
      <c r="J199" s="28">
        <v>0</v>
      </c>
      <c r="K199" s="28">
        <v>112</v>
      </c>
      <c r="L199" s="29" t="s">
        <v>11</v>
      </c>
      <c r="M199" s="29" t="s">
        <v>11</v>
      </c>
    </row>
    <row r="200" spans="2:13" ht="21" customHeight="1" thickBot="1">
      <c r="B200" s="109"/>
      <c r="C200" s="109"/>
      <c r="D200" s="109"/>
      <c r="E200" s="110" t="s">
        <v>179</v>
      </c>
      <c r="F200" s="110"/>
      <c r="G200" s="110"/>
      <c r="H200" s="23"/>
      <c r="I200" s="39">
        <f>SUM(I15,I54)</f>
        <v>14907088.58</v>
      </c>
      <c r="J200" s="39">
        <f>SUM(J15,J54)</f>
        <v>17570221.68</v>
      </c>
      <c r="K200" s="39">
        <f>SUM(K15,K54)</f>
        <v>15820106.79</v>
      </c>
      <c r="L200" s="40">
        <f t="shared" si="14"/>
        <v>0.9003931241236337</v>
      </c>
      <c r="M200" s="41" t="s">
        <v>11</v>
      </c>
    </row>
    <row r="201" ht="12.75">
      <c r="J201" s="34"/>
    </row>
    <row r="205" spans="2:6" ht="12.75">
      <c r="B205" s="114" t="s">
        <v>181</v>
      </c>
      <c r="C205" s="115"/>
      <c r="D205" s="115"/>
      <c r="E205" s="115"/>
      <c r="F205" s="115"/>
    </row>
  </sheetData>
  <sheetProtection/>
  <mergeCells count="382">
    <mergeCell ref="B196:D196"/>
    <mergeCell ref="E196:G196"/>
    <mergeCell ref="B197:D197"/>
    <mergeCell ref="E197:G197"/>
    <mergeCell ref="B159:D159"/>
    <mergeCell ref="E159:G159"/>
    <mergeCell ref="B185:D185"/>
    <mergeCell ref="E185:G185"/>
    <mergeCell ref="B175:D175"/>
    <mergeCell ref="E175:G175"/>
    <mergeCell ref="E187:G187"/>
    <mergeCell ref="B40:D40"/>
    <mergeCell ref="E40:G40"/>
    <mergeCell ref="B41:D41"/>
    <mergeCell ref="E41:G41"/>
    <mergeCell ref="B42:D42"/>
    <mergeCell ref="E42:G42"/>
    <mergeCell ref="E182:G182"/>
    <mergeCell ref="B181:D181"/>
    <mergeCell ref="E181:G181"/>
    <mergeCell ref="B98:D98"/>
    <mergeCell ref="E98:G98"/>
    <mergeCell ref="B100:D100"/>
    <mergeCell ref="E100:G100"/>
    <mergeCell ref="B99:D99"/>
    <mergeCell ref="E99:G99"/>
    <mergeCell ref="E179:G179"/>
    <mergeCell ref="B191:D191"/>
    <mergeCell ref="E191:G191"/>
    <mergeCell ref="B190:D190"/>
    <mergeCell ref="E190:G190"/>
    <mergeCell ref="B189:D189"/>
    <mergeCell ref="B180:D180"/>
    <mergeCell ref="E180:G180"/>
    <mergeCell ref="E189:G189"/>
    <mergeCell ref="B187:D187"/>
    <mergeCell ref="B112:D112"/>
    <mergeCell ref="E112:G112"/>
    <mergeCell ref="B101:D101"/>
    <mergeCell ref="E101:G101"/>
    <mergeCell ref="B105:D105"/>
    <mergeCell ref="E105:G105"/>
    <mergeCell ref="B102:D102"/>
    <mergeCell ref="E102:G102"/>
    <mergeCell ref="B103:D103"/>
    <mergeCell ref="E103:G103"/>
    <mergeCell ref="B57:D57"/>
    <mergeCell ref="E57:G57"/>
    <mergeCell ref="B5:N11"/>
    <mergeCell ref="B12:D12"/>
    <mergeCell ref="E12:G13"/>
    <mergeCell ref="I12:I13"/>
    <mergeCell ref="J12:J13"/>
    <mergeCell ref="K12:K13"/>
    <mergeCell ref="L12:L13"/>
    <mergeCell ref="M12:M13"/>
    <mergeCell ref="E14:G14"/>
    <mergeCell ref="B55:D55"/>
    <mergeCell ref="E55:G55"/>
    <mergeCell ref="B56:D56"/>
    <mergeCell ref="E56:G56"/>
    <mergeCell ref="B15:D15"/>
    <mergeCell ref="E15:G15"/>
    <mergeCell ref="B16:D16"/>
    <mergeCell ref="E16:G16"/>
    <mergeCell ref="B19:D19"/>
    <mergeCell ref="B58:D58"/>
    <mergeCell ref="E58:G58"/>
    <mergeCell ref="B59:D59"/>
    <mergeCell ref="E59:G59"/>
    <mergeCell ref="B64:D64"/>
    <mergeCell ref="E64:G64"/>
    <mergeCell ref="B61:D61"/>
    <mergeCell ref="E61:G61"/>
    <mergeCell ref="B62:D62"/>
    <mergeCell ref="E62:G62"/>
    <mergeCell ref="B67:D67"/>
    <mergeCell ref="E67:G67"/>
    <mergeCell ref="B65:D65"/>
    <mergeCell ref="E65:G65"/>
    <mergeCell ref="B66:D66"/>
    <mergeCell ref="E66:G66"/>
    <mergeCell ref="B71:D71"/>
    <mergeCell ref="E71:G71"/>
    <mergeCell ref="B72:D72"/>
    <mergeCell ref="E72:G72"/>
    <mergeCell ref="E68:G68"/>
    <mergeCell ref="B69:D69"/>
    <mergeCell ref="E69:G69"/>
    <mergeCell ref="B70:D70"/>
    <mergeCell ref="E70:G70"/>
    <mergeCell ref="B68:D68"/>
    <mergeCell ref="B76:D76"/>
    <mergeCell ref="E76:G76"/>
    <mergeCell ref="B73:D73"/>
    <mergeCell ref="E73:G73"/>
    <mergeCell ref="B74:D74"/>
    <mergeCell ref="E74:G74"/>
    <mergeCell ref="B75:D75"/>
    <mergeCell ref="E75:G75"/>
    <mergeCell ref="B90:D90"/>
    <mergeCell ref="E90:G90"/>
    <mergeCell ref="B77:D77"/>
    <mergeCell ref="E77:G77"/>
    <mergeCell ref="B78:D78"/>
    <mergeCell ref="E78:G78"/>
    <mergeCell ref="B88:D88"/>
    <mergeCell ref="E88:G88"/>
    <mergeCell ref="B81:D81"/>
    <mergeCell ref="E81:G81"/>
    <mergeCell ref="B104:D104"/>
    <mergeCell ref="E104:G104"/>
    <mergeCell ref="B93:D93"/>
    <mergeCell ref="E93:G93"/>
    <mergeCell ref="B92:D92"/>
    <mergeCell ref="E92:G92"/>
    <mergeCell ref="B94:D94"/>
    <mergeCell ref="E94:G94"/>
    <mergeCell ref="B95:D95"/>
    <mergeCell ref="E95:G95"/>
    <mergeCell ref="B108:D108"/>
    <mergeCell ref="E108:G108"/>
    <mergeCell ref="B109:D109"/>
    <mergeCell ref="E109:G109"/>
    <mergeCell ref="B106:D106"/>
    <mergeCell ref="E106:G106"/>
    <mergeCell ref="B107:D107"/>
    <mergeCell ref="E107:G107"/>
    <mergeCell ref="B114:D114"/>
    <mergeCell ref="E114:G114"/>
    <mergeCell ref="B115:D115"/>
    <mergeCell ref="E115:G115"/>
    <mergeCell ref="B110:D110"/>
    <mergeCell ref="E110:G110"/>
    <mergeCell ref="B111:D111"/>
    <mergeCell ref="E111:G111"/>
    <mergeCell ref="B113:D113"/>
    <mergeCell ref="E113:G113"/>
    <mergeCell ref="B118:D118"/>
    <mergeCell ref="E118:G118"/>
    <mergeCell ref="B119:D119"/>
    <mergeCell ref="E119:G119"/>
    <mergeCell ref="B116:D116"/>
    <mergeCell ref="E116:G116"/>
    <mergeCell ref="B117:D117"/>
    <mergeCell ref="E117:G117"/>
    <mergeCell ref="B122:D122"/>
    <mergeCell ref="E122:G122"/>
    <mergeCell ref="B123:D123"/>
    <mergeCell ref="E123:G123"/>
    <mergeCell ref="B120:D120"/>
    <mergeCell ref="E120:G120"/>
    <mergeCell ref="B121:D121"/>
    <mergeCell ref="E121:G121"/>
    <mergeCell ref="B126:D126"/>
    <mergeCell ref="E126:G126"/>
    <mergeCell ref="B127:D127"/>
    <mergeCell ref="E127:G127"/>
    <mergeCell ref="B124:D124"/>
    <mergeCell ref="E124:G124"/>
    <mergeCell ref="B125:D125"/>
    <mergeCell ref="E125:G125"/>
    <mergeCell ref="B130:D130"/>
    <mergeCell ref="E130:G130"/>
    <mergeCell ref="B128:D128"/>
    <mergeCell ref="E128:G128"/>
    <mergeCell ref="B129:D129"/>
    <mergeCell ref="E129:G129"/>
    <mergeCell ref="B131:D131"/>
    <mergeCell ref="E131:G131"/>
    <mergeCell ref="B133:D133"/>
    <mergeCell ref="E133:G133"/>
    <mergeCell ref="B132:D132"/>
    <mergeCell ref="E132:G132"/>
    <mergeCell ref="B136:D136"/>
    <mergeCell ref="E136:G136"/>
    <mergeCell ref="B137:D137"/>
    <mergeCell ref="E137:G137"/>
    <mergeCell ref="B134:D134"/>
    <mergeCell ref="E134:G134"/>
    <mergeCell ref="B135:D135"/>
    <mergeCell ref="E135:G135"/>
    <mergeCell ref="B141:D141"/>
    <mergeCell ref="E141:G141"/>
    <mergeCell ref="B142:D142"/>
    <mergeCell ref="E142:G142"/>
    <mergeCell ref="B138:D138"/>
    <mergeCell ref="E138:G138"/>
    <mergeCell ref="B139:D139"/>
    <mergeCell ref="E139:G139"/>
    <mergeCell ref="B140:D140"/>
    <mergeCell ref="E140:G140"/>
    <mergeCell ref="B145:D145"/>
    <mergeCell ref="E145:G145"/>
    <mergeCell ref="B146:D146"/>
    <mergeCell ref="E146:G146"/>
    <mergeCell ref="B143:D143"/>
    <mergeCell ref="E143:G143"/>
    <mergeCell ref="B144:D144"/>
    <mergeCell ref="E144:G144"/>
    <mergeCell ref="B149:D149"/>
    <mergeCell ref="E149:G149"/>
    <mergeCell ref="B150:D150"/>
    <mergeCell ref="E150:G150"/>
    <mergeCell ref="B147:D147"/>
    <mergeCell ref="E147:G147"/>
    <mergeCell ref="B148:D148"/>
    <mergeCell ref="E148:G148"/>
    <mergeCell ref="B153:D153"/>
    <mergeCell ref="E153:G153"/>
    <mergeCell ref="B151:D151"/>
    <mergeCell ref="E151:G151"/>
    <mergeCell ref="B152:D152"/>
    <mergeCell ref="E152:G152"/>
    <mergeCell ref="B155:D155"/>
    <mergeCell ref="E155:G155"/>
    <mergeCell ref="B156:D156"/>
    <mergeCell ref="E156:G156"/>
    <mergeCell ref="B158:D158"/>
    <mergeCell ref="E158:G158"/>
    <mergeCell ref="E170:G170"/>
    <mergeCell ref="B171:D171"/>
    <mergeCell ref="E171:G171"/>
    <mergeCell ref="B161:D161"/>
    <mergeCell ref="E161:G161"/>
    <mergeCell ref="B166:D166"/>
    <mergeCell ref="E166:G166"/>
    <mergeCell ref="B169:D169"/>
    <mergeCell ref="B165:D165"/>
    <mergeCell ref="E165:G165"/>
    <mergeCell ref="B178:D178"/>
    <mergeCell ref="E178:G178"/>
    <mergeCell ref="B183:D183"/>
    <mergeCell ref="E183:G183"/>
    <mergeCell ref="B172:D172"/>
    <mergeCell ref="E172:G172"/>
    <mergeCell ref="B176:D176"/>
    <mergeCell ref="E176:G176"/>
    <mergeCell ref="B182:D182"/>
    <mergeCell ref="B179:D179"/>
    <mergeCell ref="B205:F205"/>
    <mergeCell ref="B186:D186"/>
    <mergeCell ref="E186:G186"/>
    <mergeCell ref="B184:D184"/>
    <mergeCell ref="E184:G184"/>
    <mergeCell ref="B188:D188"/>
    <mergeCell ref="E188:G188"/>
    <mergeCell ref="E199:G199"/>
    <mergeCell ref="B192:D192"/>
    <mergeCell ref="E192:G192"/>
    <mergeCell ref="B193:D193"/>
    <mergeCell ref="E193:G193"/>
    <mergeCell ref="B194:D194"/>
    <mergeCell ref="E194:G194"/>
    <mergeCell ref="B195:D195"/>
    <mergeCell ref="E195:G195"/>
    <mergeCell ref="B177:D177"/>
    <mergeCell ref="E168:G168"/>
    <mergeCell ref="B162:D162"/>
    <mergeCell ref="E162:G162"/>
    <mergeCell ref="B164:D164"/>
    <mergeCell ref="E164:G164"/>
    <mergeCell ref="B174:D174"/>
    <mergeCell ref="E174:G174"/>
    <mergeCell ref="E177:G177"/>
    <mergeCell ref="B170:D170"/>
    <mergeCell ref="B200:D200"/>
    <mergeCell ref="E200:G200"/>
    <mergeCell ref="B198:D198"/>
    <mergeCell ref="E198:G198"/>
    <mergeCell ref="B199:D199"/>
    <mergeCell ref="B60:D60"/>
    <mergeCell ref="E60:G60"/>
    <mergeCell ref="B82:D82"/>
    <mergeCell ref="B87:D87"/>
    <mergeCell ref="E87:G87"/>
    <mergeCell ref="B83:D83"/>
    <mergeCell ref="E83:G83"/>
    <mergeCell ref="E82:G82"/>
    <mergeCell ref="B21:D21"/>
    <mergeCell ref="E21:G21"/>
    <mergeCell ref="B22:D22"/>
    <mergeCell ref="E22:G22"/>
    <mergeCell ref="B26:D26"/>
    <mergeCell ref="E26:G26"/>
    <mergeCell ref="B32:D32"/>
    <mergeCell ref="E32:G32"/>
    <mergeCell ref="B33:D33"/>
    <mergeCell ref="E33:G33"/>
    <mergeCell ref="B23:D23"/>
    <mergeCell ref="E23:G23"/>
    <mergeCell ref="B24:D24"/>
    <mergeCell ref="E24:G24"/>
    <mergeCell ref="B25:D25"/>
    <mergeCell ref="E25:G25"/>
    <mergeCell ref="B27:D27"/>
    <mergeCell ref="B38:D38"/>
    <mergeCell ref="E38:G38"/>
    <mergeCell ref="B35:D35"/>
    <mergeCell ref="E35:G35"/>
    <mergeCell ref="B86:D86"/>
    <mergeCell ref="E86:G86"/>
    <mergeCell ref="B79:D79"/>
    <mergeCell ref="E79:G79"/>
    <mergeCell ref="B80:D80"/>
    <mergeCell ref="E80:G80"/>
    <mergeCell ref="B47:D47"/>
    <mergeCell ref="E47:G47"/>
    <mergeCell ref="B48:D48"/>
    <mergeCell ref="E48:G48"/>
    <mergeCell ref="B36:D36"/>
    <mergeCell ref="E36:G36"/>
    <mergeCell ref="B37:D37"/>
    <mergeCell ref="E37:G37"/>
    <mergeCell ref="B39:D39"/>
    <mergeCell ref="E39:G39"/>
    <mergeCell ref="B49:D49"/>
    <mergeCell ref="E49:G49"/>
    <mergeCell ref="B43:D43"/>
    <mergeCell ref="E43:G43"/>
    <mergeCell ref="B44:D44"/>
    <mergeCell ref="E44:G44"/>
    <mergeCell ref="B45:D45"/>
    <mergeCell ref="E45:G45"/>
    <mergeCell ref="B46:D46"/>
    <mergeCell ref="E46:G46"/>
    <mergeCell ref="B17:D17"/>
    <mergeCell ref="E17:G17"/>
    <mergeCell ref="B18:D18"/>
    <mergeCell ref="E18:G18"/>
    <mergeCell ref="B20:D20"/>
    <mergeCell ref="E20:G20"/>
    <mergeCell ref="E19:G19"/>
    <mergeCell ref="E27:G27"/>
    <mergeCell ref="B30:D30"/>
    <mergeCell ref="E30:G30"/>
    <mergeCell ref="B31:D31"/>
    <mergeCell ref="E31:G31"/>
    <mergeCell ref="B29:D29"/>
    <mergeCell ref="E29:G29"/>
    <mergeCell ref="B28:D28"/>
    <mergeCell ref="E28:G28"/>
    <mergeCell ref="B34:D34"/>
    <mergeCell ref="E34:G34"/>
    <mergeCell ref="B85:D85"/>
    <mergeCell ref="E85:G85"/>
    <mergeCell ref="B50:D50"/>
    <mergeCell ref="E50:G50"/>
    <mergeCell ref="B51:D51"/>
    <mergeCell ref="E51:G51"/>
    <mergeCell ref="B52:D52"/>
    <mergeCell ref="E52:G52"/>
    <mergeCell ref="B154:D154"/>
    <mergeCell ref="E154:G154"/>
    <mergeCell ref="E169:G169"/>
    <mergeCell ref="B167:D167"/>
    <mergeCell ref="E167:G167"/>
    <mergeCell ref="B168:D168"/>
    <mergeCell ref="B160:D160"/>
    <mergeCell ref="E160:G160"/>
    <mergeCell ref="B163:D163"/>
    <mergeCell ref="E163:G163"/>
    <mergeCell ref="B91:D91"/>
    <mergeCell ref="E91:G91"/>
    <mergeCell ref="B53:D53"/>
    <mergeCell ref="E53:G53"/>
    <mergeCell ref="B173:D173"/>
    <mergeCell ref="E173:G173"/>
    <mergeCell ref="B63:D63"/>
    <mergeCell ref="E63:G63"/>
    <mergeCell ref="B54:D54"/>
    <mergeCell ref="E54:G54"/>
    <mergeCell ref="B89:D89"/>
    <mergeCell ref="E89:G89"/>
    <mergeCell ref="B157:D157"/>
    <mergeCell ref="E157:G157"/>
    <mergeCell ref="E84:G84"/>
    <mergeCell ref="B84:D84"/>
    <mergeCell ref="B96:D96"/>
    <mergeCell ref="E96:G96"/>
    <mergeCell ref="B97:D97"/>
    <mergeCell ref="E97:G97"/>
  </mergeCells>
  <printOptions/>
  <pageMargins left="0.39375" right="0.39375" top="0.7875000000000001" bottom="0.984027777777778" header="0.5118055555555556" footer="0.5118055555555556"/>
  <pageSetup horizontalDpi="300" verticalDpi="300" orientation="landscape" paperSize="9" r:id="rId1"/>
  <headerFooter alignWithMargins="0">
    <oddHeader>&amp;RZałącznik nr 2 do sprawozdania z wykonania budżetu Gminy  za rok 2011 (w złotych)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2012-03-30T06:08:08Z</cp:lastPrinted>
  <dcterms:modified xsi:type="dcterms:W3CDTF">2012-04-15T20:16:22Z</dcterms:modified>
  <cp:category/>
  <cp:version/>
  <cp:contentType/>
  <cp:contentStatus/>
</cp:coreProperties>
</file>